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-01 - ÚOŽI" sheetId="2" r:id="rId2"/>
    <sheet name="01-02 - ÚRS" sheetId="3" r:id="rId3"/>
    <sheet name="02-01 - ÚOŽI" sheetId="4" r:id="rId4"/>
    <sheet name="02-02 - ÚRS" sheetId="5" r:id="rId5"/>
    <sheet name="03-01 - ÚOŽI" sheetId="6" r:id="rId6"/>
    <sheet name="03-02 - ÚRS" sheetId="7" r:id="rId7"/>
    <sheet name="04-01 - ÚOŽI" sheetId="8" r:id="rId8"/>
    <sheet name="04-02 - ÚRS" sheetId="9" r:id="rId9"/>
    <sheet name="05-01 - ÚOŽI" sheetId="10" r:id="rId10"/>
    <sheet name="05-02 - ÚRS" sheetId="11" r:id="rId11"/>
    <sheet name="06 - VON" sheetId="12" r:id="rId12"/>
    <sheet name="Pokyny pro vyplnění" sheetId="13" r:id="rId13"/>
  </sheets>
  <definedNames>
    <definedName name="_xlnm.Print_Area" localSheetId="0">'Rekapitulace zakázky'!$D$4:$AO$36,'Rekapitulace zakázky'!$C$42:$AQ$71</definedName>
    <definedName name="_xlnm.Print_Titles" localSheetId="0">'Rekapitulace zakázky'!$52:$52</definedName>
    <definedName name="_xlnm._FilterDatabase" localSheetId="1" hidden="1">'01-01 - ÚOŽI'!$C$85:$K$174</definedName>
    <definedName name="_xlnm.Print_Area" localSheetId="1">'01-01 - ÚOŽI'!$C$4:$J$41,'01-01 - ÚOŽI'!$C$47:$J$65,'01-01 - ÚOŽI'!$C$71:$K$174</definedName>
    <definedName name="_xlnm.Print_Titles" localSheetId="1">'01-01 - ÚOŽI'!$85:$85</definedName>
    <definedName name="_xlnm._FilterDatabase" localSheetId="2" hidden="1">'01-02 - ÚRS'!$C$85:$K$89</definedName>
    <definedName name="_xlnm.Print_Area" localSheetId="2">'01-02 - ÚRS'!$C$4:$J$41,'01-02 - ÚRS'!$C$47:$J$65,'01-02 - ÚRS'!$C$71:$K$89</definedName>
    <definedName name="_xlnm.Print_Titles" localSheetId="2">'01-02 - ÚRS'!$85:$85</definedName>
    <definedName name="_xlnm._FilterDatabase" localSheetId="3" hidden="1">'02-01 - ÚOŽI'!$C$85:$K$110</definedName>
    <definedName name="_xlnm.Print_Area" localSheetId="3">'02-01 - ÚOŽI'!$C$4:$J$41,'02-01 - ÚOŽI'!$C$47:$J$65,'02-01 - ÚOŽI'!$C$71:$K$110</definedName>
    <definedName name="_xlnm.Print_Titles" localSheetId="3">'02-01 - ÚOŽI'!$85:$85</definedName>
    <definedName name="_xlnm._FilterDatabase" localSheetId="4" hidden="1">'02-02 - ÚRS'!$C$85:$K$96</definedName>
    <definedName name="_xlnm.Print_Area" localSheetId="4">'02-02 - ÚRS'!$C$4:$J$41,'02-02 - ÚRS'!$C$47:$J$65,'02-02 - ÚRS'!$C$71:$K$96</definedName>
    <definedName name="_xlnm.Print_Titles" localSheetId="4">'02-02 - ÚRS'!$85:$85</definedName>
    <definedName name="_xlnm._FilterDatabase" localSheetId="5" hidden="1">'03-01 - ÚOŽI'!$C$85:$K$146</definedName>
    <definedName name="_xlnm.Print_Area" localSheetId="5">'03-01 - ÚOŽI'!$C$4:$J$41,'03-01 - ÚOŽI'!$C$47:$J$65,'03-01 - ÚOŽI'!$C$71:$K$146</definedName>
    <definedName name="_xlnm.Print_Titles" localSheetId="5">'03-01 - ÚOŽI'!$85:$85</definedName>
    <definedName name="_xlnm._FilterDatabase" localSheetId="6" hidden="1">'03-02 - ÚRS'!$C$85:$K$104</definedName>
    <definedName name="_xlnm.Print_Area" localSheetId="6">'03-02 - ÚRS'!$C$4:$J$41,'03-02 - ÚRS'!$C$47:$J$65,'03-02 - ÚRS'!$C$71:$K$104</definedName>
    <definedName name="_xlnm.Print_Titles" localSheetId="6">'03-02 - ÚRS'!$85:$85</definedName>
    <definedName name="_xlnm._FilterDatabase" localSheetId="7" hidden="1">'04-01 - ÚOŽI'!$C$85:$K$103</definedName>
    <definedName name="_xlnm.Print_Area" localSheetId="7">'04-01 - ÚOŽI'!$C$4:$J$41,'04-01 - ÚOŽI'!$C$47:$J$65,'04-01 - ÚOŽI'!$C$71:$K$103</definedName>
    <definedName name="_xlnm.Print_Titles" localSheetId="7">'04-01 - ÚOŽI'!$85:$85</definedName>
    <definedName name="_xlnm._FilterDatabase" localSheetId="8" hidden="1">'04-02 - ÚRS'!$C$85:$K$93</definedName>
    <definedName name="_xlnm.Print_Area" localSheetId="8">'04-02 - ÚRS'!$C$4:$J$41,'04-02 - ÚRS'!$C$47:$J$65,'04-02 - ÚRS'!$C$71:$K$93</definedName>
    <definedName name="_xlnm.Print_Titles" localSheetId="8">'04-02 - ÚRS'!$85:$85</definedName>
    <definedName name="_xlnm._FilterDatabase" localSheetId="9" hidden="1">'05-01 - ÚOŽI'!$C$85:$K$119</definedName>
    <definedName name="_xlnm.Print_Area" localSheetId="9">'05-01 - ÚOŽI'!$C$4:$J$41,'05-01 - ÚOŽI'!$C$47:$J$65,'05-01 - ÚOŽI'!$C$71:$K$119</definedName>
    <definedName name="_xlnm.Print_Titles" localSheetId="9">'05-01 - ÚOŽI'!$85:$85</definedName>
    <definedName name="_xlnm._FilterDatabase" localSheetId="10" hidden="1">'05-02 - ÚRS'!$C$85:$K$91</definedName>
    <definedName name="_xlnm.Print_Area" localSheetId="10">'05-02 - ÚRS'!$C$4:$J$41,'05-02 - ÚRS'!$C$47:$J$65,'05-02 - ÚRS'!$C$71:$K$91</definedName>
    <definedName name="_xlnm.Print_Titles" localSheetId="10">'05-02 - ÚRS'!$85:$85</definedName>
    <definedName name="_xlnm._FilterDatabase" localSheetId="11" hidden="1">'06 - VON'!$C$79:$K$89</definedName>
    <definedName name="_xlnm.Print_Area" localSheetId="11">'06 - VON'!$C$4:$J$39,'06 - VON'!$C$45:$J$61,'06 - VON'!$C$67:$K$89</definedName>
    <definedName name="_xlnm.Print_Titles" localSheetId="11">'06 - VON'!$79:$79</definedName>
  </definedNames>
  <calcPr/>
</workbook>
</file>

<file path=xl/calcChain.xml><?xml version="1.0" encoding="utf-8"?>
<calcChain xmlns="http://schemas.openxmlformats.org/spreadsheetml/2006/main">
  <c i="12" l="1" r="J37"/>
  <c r="J36"/>
  <c i="1" r="AY70"/>
  <c i="12" r="J35"/>
  <c i="1" r="AX70"/>
  <c i="12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55"/>
  <c r="J17"/>
  <c r="J12"/>
  <c r="J74"/>
  <c r="E7"/>
  <c r="E70"/>
  <c i="11" r="J39"/>
  <c r="J38"/>
  <c i="1" r="AY69"/>
  <c i="11" r="J37"/>
  <c i="1" r="AX69"/>
  <c i="11" r="BI90"/>
  <c r="BH90"/>
  <c r="BG90"/>
  <c r="BF90"/>
  <c r="T90"/>
  <c r="R90"/>
  <c r="P90"/>
  <c r="BI88"/>
  <c r="BH88"/>
  <c r="BG88"/>
  <c r="BF88"/>
  <c r="T88"/>
  <c r="R88"/>
  <c r="P88"/>
  <c r="J83"/>
  <c r="F82"/>
  <c r="F80"/>
  <c r="E78"/>
  <c r="J59"/>
  <c r="F58"/>
  <c r="F56"/>
  <c r="E54"/>
  <c r="J23"/>
  <c r="E23"/>
  <c r="J58"/>
  <c r="J22"/>
  <c r="J20"/>
  <c r="E20"/>
  <c r="F83"/>
  <c r="J19"/>
  <c r="J14"/>
  <c r="J56"/>
  <c r="E7"/>
  <c r="E74"/>
  <c i="10" r="J39"/>
  <c r="J38"/>
  <c i="1" r="AY68"/>
  <c i="10" r="J37"/>
  <c i="1" r="AX68"/>
  <c i="10"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59"/>
  <c r="J19"/>
  <c r="J14"/>
  <c r="J56"/>
  <c r="E7"/>
  <c r="E50"/>
  <c i="9" r="J39"/>
  <c r="J38"/>
  <c i="1" r="AY66"/>
  <c i="9" r="J37"/>
  <c i="1" r="AX66"/>
  <c i="9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3"/>
  <c r="F82"/>
  <c r="F80"/>
  <c r="E78"/>
  <c r="J59"/>
  <c r="F58"/>
  <c r="F56"/>
  <c r="E54"/>
  <c r="J23"/>
  <c r="E23"/>
  <c r="J58"/>
  <c r="J22"/>
  <c r="J20"/>
  <c r="E20"/>
  <c r="F83"/>
  <c r="J19"/>
  <c r="J14"/>
  <c r="J56"/>
  <c r="E7"/>
  <c r="E74"/>
  <c i="8" r="J39"/>
  <c r="J38"/>
  <c i="1" r="AY65"/>
  <c i="8" r="J37"/>
  <c i="1" r="AX65"/>
  <c i="8"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83"/>
  <c r="J19"/>
  <c r="J14"/>
  <c r="J80"/>
  <c r="E7"/>
  <c r="E74"/>
  <c i="7" r="J39"/>
  <c r="J38"/>
  <c i="1" r="AY63"/>
  <c i="7" r="J37"/>
  <c i="1" r="AX63"/>
  <c i="7"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83"/>
  <c r="J19"/>
  <c r="J14"/>
  <c r="J56"/>
  <c r="E7"/>
  <c r="E74"/>
  <c i="6" r="J39"/>
  <c r="J38"/>
  <c i="1" r="AY62"/>
  <c i="6" r="J37"/>
  <c i="1" r="AX62"/>
  <c i="6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58"/>
  <c r="J22"/>
  <c r="J20"/>
  <c r="E20"/>
  <c r="F83"/>
  <c r="J19"/>
  <c r="J14"/>
  <c r="J56"/>
  <c r="E7"/>
  <c r="E74"/>
  <c i="5" r="J39"/>
  <c r="J38"/>
  <c i="1" r="AY60"/>
  <c i="5" r="J37"/>
  <c i="1" r="AX60"/>
  <c i="5"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59"/>
  <c r="J19"/>
  <c r="J14"/>
  <c r="J56"/>
  <c r="E7"/>
  <c r="E50"/>
  <c i="4" r="J39"/>
  <c r="J38"/>
  <c i="1" r="AY59"/>
  <c i="4" r="J37"/>
  <c i="1" r="AX59"/>
  <c i="4"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59"/>
  <c r="J19"/>
  <c r="J14"/>
  <c r="J56"/>
  <c r="E7"/>
  <c r="E74"/>
  <c i="3" r="J39"/>
  <c r="J38"/>
  <c i="1" r="AY57"/>
  <c i="3" r="J37"/>
  <c i="1" r="AX57"/>
  <c i="3" r="BI88"/>
  <c r="BH88"/>
  <c r="BG88"/>
  <c r="BF88"/>
  <c r="T88"/>
  <c r="T87"/>
  <c r="T86"/>
  <c r="R88"/>
  <c r="R87"/>
  <c r="R86"/>
  <c r="P88"/>
  <c r="P87"/>
  <c r="P86"/>
  <c i="1" r="AU57"/>
  <c i="3" r="J83"/>
  <c r="F82"/>
  <c r="F80"/>
  <c r="E78"/>
  <c r="J59"/>
  <c r="F58"/>
  <c r="F56"/>
  <c r="E54"/>
  <c r="J23"/>
  <c r="E23"/>
  <c r="J82"/>
  <c r="J22"/>
  <c r="J20"/>
  <c r="E20"/>
  <c r="F59"/>
  <c r="J19"/>
  <c r="J14"/>
  <c r="J80"/>
  <c r="E7"/>
  <c r="E50"/>
  <c i="2" r="J39"/>
  <c r="J38"/>
  <c i="1" r="AY56"/>
  <c i="2" r="J37"/>
  <c i="1" r="AX56"/>
  <c i="2"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58"/>
  <c r="J22"/>
  <c r="J20"/>
  <c r="E20"/>
  <c r="F83"/>
  <c r="J19"/>
  <c r="J14"/>
  <c r="J80"/>
  <c r="E7"/>
  <c r="E74"/>
  <c i="1" r="L50"/>
  <c r="AM50"/>
  <c r="AM49"/>
  <c r="L49"/>
  <c r="AM47"/>
  <c r="L47"/>
  <c r="L45"/>
  <c r="L44"/>
  <c i="2" r="BK162"/>
  <c r="J97"/>
  <c r="J96"/>
  <c r="BK118"/>
  <c r="J140"/>
  <c r="BK131"/>
  <c r="BK106"/>
  <c r="J173"/>
  <c r="BK172"/>
  <c r="BK137"/>
  <c r="BK109"/>
  <c r="BK117"/>
  <c r="J145"/>
  <c r="BK168"/>
  <c r="J124"/>
  <c r="J171"/>
  <c r="J150"/>
  <c r="J127"/>
  <c r="J101"/>
  <c i="4" r="J106"/>
  <c r="BK88"/>
  <c r="BK104"/>
  <c r="BK94"/>
  <c r="J93"/>
  <c r="J92"/>
  <c i="5" r="J95"/>
  <c i="6" r="J146"/>
  <c i="7" r="J103"/>
  <c r="BK101"/>
  <c i="8" r="BK99"/>
  <c r="BK93"/>
  <c r="BK98"/>
  <c i="9" r="J90"/>
  <c i="10" r="BK108"/>
  <c r="J116"/>
  <c i="12" r="J83"/>
  <c i="2" r="BK132"/>
  <c r="J165"/>
  <c r="J92"/>
  <c r="J119"/>
  <c r="J107"/>
  <c r="BK158"/>
  <c r="BK92"/>
  <c r="BK115"/>
  <c r="J158"/>
  <c r="J112"/>
  <c r="BK174"/>
  <c i="5" r="BK88"/>
  <c i="6" r="BK141"/>
  <c r="BK144"/>
  <c r="J134"/>
  <c r="J115"/>
  <c r="BK105"/>
  <c r="J95"/>
  <c r="J123"/>
  <c r="BK122"/>
  <c r="BK133"/>
  <c r="J106"/>
  <c r="BK96"/>
  <c i="7" r="BK103"/>
  <c i="8" r="BK95"/>
  <c r="J89"/>
  <c r="J90"/>
  <c i="10" r="J100"/>
  <c r="BK106"/>
  <c r="BK101"/>
  <c r="J114"/>
  <c r="BK98"/>
  <c r="BK117"/>
  <c i="12" r="BK85"/>
  <c r="BK89"/>
  <c i="2" r="BK127"/>
  <c r="BK120"/>
  <c i="1" r="AS61"/>
  <c i="2" r="J161"/>
  <c r="BK114"/>
  <c r="J159"/>
  <c r="J94"/>
  <c r="J136"/>
  <c r="BK91"/>
  <c r="J149"/>
  <c r="J115"/>
  <c i="3" r="J88"/>
  <c i="4" r="J102"/>
  <c r="BK106"/>
  <c r="J105"/>
  <c r="J104"/>
  <c i="5" r="J93"/>
  <c i="6" r="BK146"/>
  <c r="J141"/>
  <c r="BK123"/>
  <c r="BK113"/>
  <c r="BK102"/>
  <c r="J91"/>
  <c r="J100"/>
  <c r="J96"/>
  <c r="J121"/>
  <c r="J113"/>
  <c r="BK91"/>
  <c i="7" r="BK90"/>
  <c r="J93"/>
  <c i="8" r="BK102"/>
  <c r="BK97"/>
  <c i="10" r="J89"/>
  <c r="J102"/>
  <c r="J117"/>
  <c r="BK115"/>
  <c i="11" r="BK90"/>
  <c i="12" r="BK87"/>
  <c r="J84"/>
  <c i="2" r="BK145"/>
  <c i="1" r="AS55"/>
  <c i="2" r="BK102"/>
  <c r="BK134"/>
  <c r="J118"/>
  <c r="BK166"/>
  <c r="J95"/>
  <c r="J164"/>
  <c r="J123"/>
  <c r="BK148"/>
  <c r="BK150"/>
  <c r="BK111"/>
  <c r="J129"/>
  <c r="J170"/>
  <c r="BK147"/>
  <c r="BK113"/>
  <c i="4" r="BK108"/>
  <c r="J98"/>
  <c r="BK103"/>
  <c r="J89"/>
  <c r="BK90"/>
  <c r="J99"/>
  <c r="BK89"/>
  <c i="5" r="J88"/>
  <c i="6" r="BK142"/>
  <c r="J145"/>
  <c r="J131"/>
  <c r="J118"/>
  <c r="J104"/>
  <c r="BK94"/>
  <c r="BK132"/>
  <c r="BK124"/>
  <c r="J135"/>
  <c r="J120"/>
  <c r="BK107"/>
  <c i="7" r="BK95"/>
  <c i="8" r="J100"/>
  <c r="J94"/>
  <c i="9" r="BK88"/>
  <c i="10" r="BK112"/>
  <c r="J105"/>
  <c r="BK92"/>
  <c r="J91"/>
  <c r="BK97"/>
  <c r="J90"/>
  <c i="11" r="J88"/>
  <c i="12" r="BK86"/>
  <c r="J85"/>
  <c i="2" r="J125"/>
  <c r="J109"/>
  <c r="BK167"/>
  <c r="BK125"/>
  <c i="1" r="AS67"/>
  <c i="2" r="J147"/>
  <c r="J142"/>
  <c r="BK169"/>
  <c r="J110"/>
  <c r="BK151"/>
  <c r="BK107"/>
  <c i="4" r="J110"/>
  <c r="BK100"/>
  <c r="BK99"/>
  <c r="BK96"/>
  <c i="5" r="BK92"/>
  <c i="6" r="BK139"/>
  <c r="J136"/>
  <c r="BK137"/>
  <c r="BK121"/>
  <c r="BK103"/>
  <c r="BK97"/>
  <c r="J133"/>
  <c r="BK115"/>
  <c r="BK126"/>
  <c r="BK95"/>
  <c r="BK125"/>
  <c r="J116"/>
  <c r="J89"/>
  <c i="7" r="BK92"/>
  <c r="BK88"/>
  <c i="8" r="J97"/>
  <c r="J102"/>
  <c i="9" r="BK90"/>
  <c i="10" r="BK110"/>
  <c r="BK93"/>
  <c r="J95"/>
  <c r="J112"/>
  <c r="J98"/>
  <c r="BK96"/>
  <c i="12" r="BK88"/>
  <c r="J86"/>
  <c i="2" r="BK154"/>
  <c r="J100"/>
  <c r="J106"/>
  <c r="J88"/>
  <c r="J105"/>
  <c r="BK157"/>
  <c r="BK108"/>
  <c r="BK96"/>
  <c r="BK116"/>
  <c r="BK165"/>
  <c r="BK136"/>
  <c r="J174"/>
  <c r="J121"/>
  <c r="BK141"/>
  <c r="BK163"/>
  <c r="BK105"/>
  <c r="BK156"/>
  <c r="J146"/>
  <c r="J90"/>
  <c i="4" r="BK107"/>
  <c r="BK92"/>
  <c r="BK101"/>
  <c r="BK109"/>
  <c r="BK91"/>
  <c r="BK98"/>
  <c i="5" r="J90"/>
  <c i="6" r="J140"/>
  <c r="BK143"/>
  <c r="J129"/>
  <c r="J111"/>
  <c r="BK98"/>
  <c r="BK88"/>
  <c r="BK92"/>
  <c r="J97"/>
  <c r="J130"/>
  <c r="BK117"/>
  <c r="BK108"/>
  <c r="J93"/>
  <c i="7" r="BK97"/>
  <c i="8" r="J98"/>
  <c r="J95"/>
  <c i="12" r="BK83"/>
  <c i="2" r="J157"/>
  <c r="BK90"/>
  <c r="BK98"/>
  <c r="J120"/>
  <c r="J113"/>
  <c r="J167"/>
  <c r="BK122"/>
  <c i="3" r="F38"/>
  <c i="1" r="BC57"/>
  <c i="4" r="BK110"/>
  <c r="J97"/>
  <c r="BK102"/>
  <c r="J103"/>
  <c i="5" r="BK95"/>
  <c i="6" r="BK145"/>
  <c r="J143"/>
  <c r="J137"/>
  <c r="J117"/>
  <c i="8" r="BK101"/>
  <c i="10" r="J101"/>
  <c r="J119"/>
  <c r="J97"/>
  <c r="J99"/>
  <c i="2" r="BK153"/>
  <c r="J108"/>
  <c r="J126"/>
  <c r="J156"/>
  <c r="BK101"/>
  <c r="J102"/>
  <c r="BK89"/>
  <c r="J162"/>
  <c r="J91"/>
  <c r="J138"/>
  <c r="BK139"/>
  <c r="BK152"/>
  <c r="J114"/>
  <c r="BK140"/>
  <c r="BK173"/>
  <c r="J148"/>
  <c r="BK110"/>
  <c i="3" r="F36"/>
  <c i="1" r="BA57"/>
  <c i="4" r="J108"/>
  <c r="J96"/>
  <c r="BK97"/>
  <c r="J100"/>
  <c i="6" r="J119"/>
  <c r="J103"/>
  <c i="7" r="J97"/>
  <c i="8" r="J93"/>
  <c r="BK92"/>
  <c i="9" r="J88"/>
  <c i="10" r="J107"/>
  <c r="BK100"/>
  <c r="BK113"/>
  <c r="BK111"/>
  <c i="12" r="J89"/>
  <c i="2" r="BK124"/>
  <c r="J153"/>
  <c r="BK97"/>
  <c r="BK143"/>
  <c r="BK100"/>
  <c r="J135"/>
  <c r="J154"/>
  <c r="J155"/>
  <c r="J103"/>
  <c r="J168"/>
  <c r="BK135"/>
  <c r="BK149"/>
  <c r="J163"/>
  <c r="BK93"/>
  <c r="J132"/>
  <c r="J169"/>
  <c r="J137"/>
  <c i="3" r="BK88"/>
  <c i="4" r="BK95"/>
  <c i="6" r="J125"/>
  <c r="BK127"/>
  <c r="BK131"/>
  <c r="J112"/>
  <c r="J88"/>
  <c i="7" r="J90"/>
  <c r="J88"/>
  <c i="8" r="BK103"/>
  <c r="BK89"/>
  <c r="J91"/>
  <c i="10" r="J103"/>
  <c r="J115"/>
  <c r="J111"/>
  <c r="BK89"/>
  <c r="J96"/>
  <c r="J93"/>
  <c r="BK91"/>
  <c i="2" r="J152"/>
  <c r="BK121"/>
  <c r="BK133"/>
  <c r="J93"/>
  <c r="BK103"/>
  <c r="BK142"/>
  <c r="BK160"/>
  <c r="J111"/>
  <c i="3" r="F37"/>
  <c i="1" r="BB57"/>
  <c i="4" r="J109"/>
  <c r="J107"/>
  <c r="J88"/>
  <c i="5" r="BK93"/>
  <c i="6" r="J144"/>
  <c r="BK136"/>
  <c r="BK120"/>
  <c r="BK110"/>
  <c r="J92"/>
  <c r="BK106"/>
  <c r="J105"/>
  <c r="BK128"/>
  <c r="BK118"/>
  <c r="J101"/>
  <c i="7" r="J95"/>
  <c r="J99"/>
  <c i="8" r="BK88"/>
  <c r="BK90"/>
  <c r="J92"/>
  <c i="10" r="BK114"/>
  <c r="J109"/>
  <c r="BK94"/>
  <c r="BK109"/>
  <c r="BK103"/>
  <c r="BK119"/>
  <c i="11" r="J90"/>
  <c i="2" r="J122"/>
  <c r="J143"/>
  <c r="J104"/>
  <c r="BK104"/>
  <c r="J139"/>
  <c r="J98"/>
  <c r="BK99"/>
  <c r="BK171"/>
  <c r="BK94"/>
  <c r="BK161"/>
  <c r="J130"/>
  <c r="BK144"/>
  <c r="J166"/>
  <c r="J117"/>
  <c i="1" r="AS64"/>
  <c i="6" r="J127"/>
  <c r="J107"/>
  <c r="BK99"/>
  <c r="BK89"/>
  <c r="J109"/>
  <c r="BK116"/>
  <c r="J132"/>
  <c r="J124"/>
  <c r="BK111"/>
  <c r="J99"/>
  <c i="7" r="BK99"/>
  <c r="BK91"/>
  <c i="8" r="J103"/>
  <c r="J88"/>
  <c r="BK94"/>
  <c i="10" r="BK107"/>
  <c r="J92"/>
  <c r="BK90"/>
  <c r="BK102"/>
  <c r="BK118"/>
  <c i="2" r="J99"/>
  <c r="J128"/>
  <c r="J151"/>
  <c r="J131"/>
  <c r="J89"/>
  <c r="BK170"/>
  <c r="BK146"/>
  <c r="J134"/>
  <c r="J172"/>
  <c r="BK126"/>
  <c r="J160"/>
  <c r="BK164"/>
  <c r="BK119"/>
  <c r="BK95"/>
  <c r="BK155"/>
  <c r="BK128"/>
  <c r="BK112"/>
  <c i="3" r="F39"/>
  <c i="1" r="BD57"/>
  <c i="4" r="J90"/>
  <c r="BK105"/>
  <c r="J91"/>
  <c r="J95"/>
  <c r="J101"/>
  <c r="BK93"/>
  <c i="5" r="BK90"/>
  <c i="6" r="BK138"/>
  <c r="BK140"/>
  <c r="J139"/>
  <c r="J128"/>
  <c r="BK119"/>
  <c r="BK112"/>
  <c r="BK100"/>
  <c r="BK93"/>
  <c r="BK135"/>
  <c r="BK130"/>
  <c r="BK90"/>
  <c r="BK114"/>
  <c r="BK134"/>
  <c r="J126"/>
  <c r="J114"/>
  <c r="J102"/>
  <c r="J94"/>
  <c i="7" r="J101"/>
  <c r="BK93"/>
  <c i="8" r="J99"/>
  <c r="J101"/>
  <c r="J96"/>
  <c r="BK96"/>
  <c i="9" r="J92"/>
  <c i="10" r="BK88"/>
  <c r="J94"/>
  <c r="J88"/>
  <c r="J104"/>
  <c r="J106"/>
  <c r="J118"/>
  <c r="BK99"/>
  <c r="J110"/>
  <c i="11" r="BK88"/>
  <c i="12" r="BK84"/>
  <c r="J88"/>
  <c i="2" r="BK123"/>
  <c i="1" r="AS58"/>
  <c i="2" r="BK138"/>
  <c r="J141"/>
  <c r="BK130"/>
  <c r="BK88"/>
  <c r="BK159"/>
  <c r="J116"/>
  <c r="J144"/>
  <c r="BK129"/>
  <c r="J133"/>
  <c i="4" r="J94"/>
  <c i="5" r="J92"/>
  <c i="6" r="J142"/>
  <c r="J138"/>
  <c r="J122"/>
  <c r="BK109"/>
  <c r="BK101"/>
  <c r="J90"/>
  <c r="J108"/>
  <c r="BK104"/>
  <c r="BK129"/>
  <c r="J110"/>
  <c r="J98"/>
  <c i="7" r="J91"/>
  <c r="J92"/>
  <c i="8" r="BK91"/>
  <c r="BK100"/>
  <c i="9" r="BK92"/>
  <c i="10" r="BK116"/>
  <c r="BK104"/>
  <c r="BK95"/>
  <c r="J113"/>
  <c r="BK105"/>
  <c r="J108"/>
  <c i="12" r="J87"/>
  <c r="J82"/>
  <c r="BK82"/>
  <c i="6" l="1" r="R87"/>
  <c r="R86"/>
  <c i="2" r="P87"/>
  <c r="P86"/>
  <c i="1" r="AU56"/>
  <c i="4" r="P87"/>
  <c r="P86"/>
  <c i="1" r="AU59"/>
  <c i="8" r="BK87"/>
  <c r="J87"/>
  <c r="J64"/>
  <c i="5" r="T87"/>
  <c r="T86"/>
  <c i="10" r="BK87"/>
  <c r="J87"/>
  <c r="J64"/>
  <c i="11" r="BK87"/>
  <c r="BK86"/>
  <c r="J86"/>
  <c r="J63"/>
  <c i="5" r="P87"/>
  <c r="P86"/>
  <c i="1" r="AU60"/>
  <c i="6" r="P87"/>
  <c r="P86"/>
  <c i="1" r="AU62"/>
  <c i="7" r="P87"/>
  <c r="P86"/>
  <c i="1" r="AU63"/>
  <c i="8" r="R87"/>
  <c r="R86"/>
  <c i="2" r="BK87"/>
  <c r="J87"/>
  <c r="J64"/>
  <c i="8" r="P87"/>
  <c r="P86"/>
  <c i="1" r="AU65"/>
  <c i="4" r="BK87"/>
  <c r="BK86"/>
  <c r="J86"/>
  <c r="J63"/>
  <c i="10" r="T87"/>
  <c r="T86"/>
  <c r="R87"/>
  <c r="R86"/>
  <c i="2" r="R87"/>
  <c r="R86"/>
  <c i="4" r="R87"/>
  <c r="R86"/>
  <c i="9" r="BK87"/>
  <c r="J87"/>
  <c r="J64"/>
  <c i="5" r="R87"/>
  <c r="R86"/>
  <c i="10" r="P87"/>
  <c r="P86"/>
  <c i="1" r="AU68"/>
  <c i="2" r="T87"/>
  <c r="T86"/>
  <c i="7" r="T87"/>
  <c r="T86"/>
  <c i="6" r="BK87"/>
  <c r="J87"/>
  <c r="J64"/>
  <c i="7" r="BK87"/>
  <c r="BK86"/>
  <c r="J86"/>
  <c r="J63"/>
  <c i="11" r="P87"/>
  <c r="P86"/>
  <c i="1" r="AU69"/>
  <c i="8" r="T87"/>
  <c r="T86"/>
  <c i="9" r="P87"/>
  <c r="P86"/>
  <c i="1" r="AU66"/>
  <c i="9" r="R87"/>
  <c r="R86"/>
  <c r="T87"/>
  <c r="T86"/>
  <c i="5" r="BK87"/>
  <c r="J87"/>
  <c r="J64"/>
  <c i="12" r="P81"/>
  <c r="P80"/>
  <c i="1" r="AU70"/>
  <c i="4" r="T87"/>
  <c r="T86"/>
  <c i="6" r="T87"/>
  <c r="T86"/>
  <c i="7" r="R87"/>
  <c r="R86"/>
  <c i="11" r="R87"/>
  <c r="R86"/>
  <c i="12" r="R81"/>
  <c r="R80"/>
  <c i="11" r="T87"/>
  <c r="T86"/>
  <c i="12" r="BK81"/>
  <c r="J81"/>
  <c r="J60"/>
  <c r="T81"/>
  <c r="T80"/>
  <c i="3" r="BK87"/>
  <c r="J87"/>
  <c r="J64"/>
  <c i="12" r="F77"/>
  <c r="J52"/>
  <c r="J76"/>
  <c r="BE83"/>
  <c r="BE86"/>
  <c r="E48"/>
  <c i="11" r="J87"/>
  <c r="J64"/>
  <c i="12" r="BE85"/>
  <c r="BE89"/>
  <c r="BE82"/>
  <c r="BE88"/>
  <c r="BE87"/>
  <c r="BE84"/>
  <c i="11" r="E50"/>
  <c r="J82"/>
  <c r="F59"/>
  <c r="BE88"/>
  <c r="BE90"/>
  <c r="J80"/>
  <c i="10" r="J80"/>
  <c i="9" r="BK86"/>
  <c r="J86"/>
  <c r="J63"/>
  <c i="10" r="E74"/>
  <c r="BE109"/>
  <c r="BE97"/>
  <c r="BE116"/>
  <c r="BE118"/>
  <c r="J58"/>
  <c r="F83"/>
  <c r="BE100"/>
  <c r="BE102"/>
  <c r="BE106"/>
  <c r="BE113"/>
  <c r="BE96"/>
  <c r="BE103"/>
  <c r="BE111"/>
  <c r="BE119"/>
  <c r="BE92"/>
  <c r="BE99"/>
  <c r="BE105"/>
  <c r="BE108"/>
  <c r="BE115"/>
  <c r="BE88"/>
  <c r="BE89"/>
  <c r="BE110"/>
  <c r="BE91"/>
  <c r="BE114"/>
  <c r="BE93"/>
  <c r="BE107"/>
  <c r="BE95"/>
  <c r="BE101"/>
  <c r="BE112"/>
  <c r="BE117"/>
  <c r="BE90"/>
  <c r="BE104"/>
  <c r="BE98"/>
  <c r="BE94"/>
  <c i="9" r="BE90"/>
  <c i="8" r="BK86"/>
  <c r="J86"/>
  <c i="9" r="J82"/>
  <c r="F59"/>
  <c r="J80"/>
  <c r="BE88"/>
  <c r="E50"/>
  <c r="BE92"/>
  <c i="8" r="J58"/>
  <c r="E50"/>
  <c r="BE93"/>
  <c r="BE88"/>
  <c r="BE95"/>
  <c r="BE99"/>
  <c r="BE97"/>
  <c i="7" r="J87"/>
  <c r="J64"/>
  <c i="8" r="J56"/>
  <c r="BE90"/>
  <c r="BE102"/>
  <c r="BE103"/>
  <c r="BE89"/>
  <c r="BE98"/>
  <c r="BE92"/>
  <c r="BE94"/>
  <c r="BE100"/>
  <c r="BE101"/>
  <c r="F59"/>
  <c r="BE91"/>
  <c r="BE96"/>
  <c i="7" r="J58"/>
  <c r="BE99"/>
  <c r="E50"/>
  <c r="F59"/>
  <c r="BE90"/>
  <c r="BE103"/>
  <c r="J80"/>
  <c r="BE88"/>
  <c r="BE92"/>
  <c r="BE95"/>
  <c r="BE91"/>
  <c r="BE93"/>
  <c r="BE97"/>
  <c r="BE101"/>
  <c i="6" r="F59"/>
  <c r="BE89"/>
  <c r="BE95"/>
  <c r="BE96"/>
  <c r="BE99"/>
  <c r="BE103"/>
  <c r="BE108"/>
  <c r="BE114"/>
  <c r="BE116"/>
  <c r="BE122"/>
  <c r="BE126"/>
  <c r="E50"/>
  <c r="J82"/>
  <c r="BE90"/>
  <c r="BE92"/>
  <c r="BE94"/>
  <c r="BE98"/>
  <c r="BE100"/>
  <c r="BE102"/>
  <c r="BE106"/>
  <c r="BE109"/>
  <c r="BE112"/>
  <c r="BE113"/>
  <c r="BE118"/>
  <c r="BE120"/>
  <c r="BE128"/>
  <c r="BE130"/>
  <c r="BE132"/>
  <c r="BE135"/>
  <c r="J80"/>
  <c r="BE88"/>
  <c r="BE91"/>
  <c r="BE93"/>
  <c r="BE97"/>
  <c r="BE101"/>
  <c r="BE104"/>
  <c r="BE110"/>
  <c r="BE117"/>
  <c r="BE119"/>
  <c r="BE121"/>
  <c r="BE124"/>
  <c r="BE127"/>
  <c r="BE129"/>
  <c r="BE105"/>
  <c r="BE107"/>
  <c r="BE111"/>
  <c r="BE115"/>
  <c r="BE123"/>
  <c r="BE125"/>
  <c r="BE131"/>
  <c r="BE133"/>
  <c r="BE134"/>
  <c r="BE142"/>
  <c r="BE136"/>
  <c r="BE137"/>
  <c r="BE140"/>
  <c r="BE144"/>
  <c r="BE145"/>
  <c r="BE146"/>
  <c r="BE138"/>
  <c r="BE139"/>
  <c r="BE141"/>
  <c r="BE143"/>
  <c i="5" r="J80"/>
  <c i="4" r="J87"/>
  <c r="J64"/>
  <c i="5" r="J58"/>
  <c r="BE90"/>
  <c r="F83"/>
  <c r="BE88"/>
  <c r="BE93"/>
  <c r="BE95"/>
  <c r="E74"/>
  <c r="BE92"/>
  <c i="4" r="E50"/>
  <c r="F83"/>
  <c r="BE89"/>
  <c r="BE94"/>
  <c r="BE96"/>
  <c r="BE105"/>
  <c r="J58"/>
  <c r="BE91"/>
  <c r="BE93"/>
  <c r="BE95"/>
  <c r="BE99"/>
  <c r="BE101"/>
  <c r="BE102"/>
  <c r="BE103"/>
  <c r="BE107"/>
  <c r="BE108"/>
  <c r="BE110"/>
  <c r="J80"/>
  <c r="BE88"/>
  <c r="BE90"/>
  <c r="BE92"/>
  <c r="BE98"/>
  <c r="BE100"/>
  <c r="BE97"/>
  <c r="BE104"/>
  <c r="BE106"/>
  <c r="BE109"/>
  <c i="3" r="BE88"/>
  <c i="2" r="BK86"/>
  <c r="J86"/>
  <c i="3" r="J56"/>
  <c r="F83"/>
  <c r="E74"/>
  <c r="J58"/>
  <c i="2" r="E50"/>
  <c r="BE116"/>
  <c r="BE124"/>
  <c r="BE129"/>
  <c r="BE131"/>
  <c r="BE135"/>
  <c r="BE138"/>
  <c r="BE152"/>
  <c r="BE161"/>
  <c r="BE165"/>
  <c r="F59"/>
  <c r="BE88"/>
  <c r="BE98"/>
  <c r="BE107"/>
  <c r="BE108"/>
  <c r="BE115"/>
  <c r="BE121"/>
  <c r="BE174"/>
  <c r="J56"/>
  <c r="J82"/>
  <c r="BE91"/>
  <c r="BE112"/>
  <c r="BE132"/>
  <c r="BE139"/>
  <c r="BE146"/>
  <c r="BE153"/>
  <c r="BE167"/>
  <c r="BE90"/>
  <c r="BE93"/>
  <c r="BE105"/>
  <c r="BE113"/>
  <c r="BE122"/>
  <c r="BE123"/>
  <c r="BE137"/>
  <c r="BE142"/>
  <c r="BE150"/>
  <c r="BE154"/>
  <c r="BE157"/>
  <c r="BE158"/>
  <c r="BE162"/>
  <c r="BE164"/>
  <c r="BE168"/>
  <c r="BE169"/>
  <c r="BE171"/>
  <c r="BE173"/>
  <c r="BE143"/>
  <c r="BE147"/>
  <c r="BE159"/>
  <c r="BE172"/>
  <c r="BE100"/>
  <c r="BE111"/>
  <c r="BE103"/>
  <c r="BE110"/>
  <c r="BE117"/>
  <c r="BE118"/>
  <c r="BE119"/>
  <c r="BE114"/>
  <c r="BE136"/>
  <c r="BE144"/>
  <c r="BE149"/>
  <c r="BE160"/>
  <c r="BE163"/>
  <c r="BE170"/>
  <c r="BE128"/>
  <c r="BE156"/>
  <c r="BE96"/>
  <c r="BE126"/>
  <c r="BE120"/>
  <c r="BE127"/>
  <c r="BE145"/>
  <c r="BE155"/>
  <c r="BE89"/>
  <c r="BE104"/>
  <c r="BE109"/>
  <c r="BE99"/>
  <c r="BE102"/>
  <c r="BE140"/>
  <c r="BE95"/>
  <c r="BE97"/>
  <c r="BE106"/>
  <c r="BE151"/>
  <c r="BE94"/>
  <c r="BE134"/>
  <c r="BE141"/>
  <c r="BE166"/>
  <c r="BE92"/>
  <c r="BE101"/>
  <c r="BE125"/>
  <c r="BE130"/>
  <c r="BE133"/>
  <c r="BE148"/>
  <c i="5" r="F39"/>
  <c i="1" r="BD60"/>
  <c i="6" r="F37"/>
  <c i="1" r="BB62"/>
  <c i="12" r="F35"/>
  <c i="1" r="BB70"/>
  <c r="AU55"/>
  <c i="4" r="F38"/>
  <c i="1" r="BC59"/>
  <c i="7" r="J36"/>
  <c i="1" r="AW63"/>
  <c i="8" r="F39"/>
  <c i="1" r="BD65"/>
  <c i="11" r="F37"/>
  <c i="1" r="BB69"/>
  <c i="4" r="F36"/>
  <c i="1" r="BA59"/>
  <c i="7" r="F37"/>
  <c i="1" r="BB63"/>
  <c i="8" r="F36"/>
  <c i="1" r="BA65"/>
  <c i="11" r="F38"/>
  <c i="1" r="BC69"/>
  <c i="2" r="J36"/>
  <c i="1" r="AW56"/>
  <c i="9" r="F39"/>
  <c i="1" r="BD66"/>
  <c i="12" r="F37"/>
  <c i="1" r="BD70"/>
  <c i="4" r="J32"/>
  <c i="5" r="J36"/>
  <c i="1" r="AW60"/>
  <c i="7" r="F36"/>
  <c i="1" r="BA63"/>
  <c i="8" r="F37"/>
  <c i="1" r="BB65"/>
  <c i="10" r="F37"/>
  <c i="1" r="BB68"/>
  <c r="AS54"/>
  <c i="4" r="F37"/>
  <c i="1" r="BB59"/>
  <c i="7" r="F39"/>
  <c i="1" r="BD63"/>
  <c i="9" r="F38"/>
  <c i="1" r="BC66"/>
  <c i="9" r="J36"/>
  <c i="1" r="AW66"/>
  <c i="12" r="J34"/>
  <c i="1" r="AW70"/>
  <c i="2" r="F36"/>
  <c i="1" r="BA56"/>
  <c r="BA55"/>
  <c i="10" r="F39"/>
  <c i="1" r="BD68"/>
  <c i="3" r="J35"/>
  <c i="1" r="AV57"/>
  <c i="5" r="F38"/>
  <c i="1" r="BC60"/>
  <c i="6" r="J36"/>
  <c i="1" r="AW62"/>
  <c i="11" r="J36"/>
  <c i="1" r="AW69"/>
  <c i="2" r="F39"/>
  <c i="1" r="BD56"/>
  <c r="BD55"/>
  <c i="10" r="F36"/>
  <c i="1" r="BA68"/>
  <c i="5" r="F36"/>
  <c i="1" r="BA60"/>
  <c i="6" r="F36"/>
  <c i="1" r="BA62"/>
  <c i="11" r="J32"/>
  <c i="3" r="J36"/>
  <c i="1" r="AW57"/>
  <c i="5" r="F37"/>
  <c i="1" r="BB60"/>
  <c i="6" r="F38"/>
  <c i="1" r="BC62"/>
  <c i="12" r="F34"/>
  <c i="1" r="BA70"/>
  <c i="8" r="F38"/>
  <c i="1" r="BC65"/>
  <c i="8" r="J32"/>
  <c i="11" r="F36"/>
  <c i="1" r="BA69"/>
  <c i="2" r="F38"/>
  <c i="1" r="BC56"/>
  <c r="BC55"/>
  <c r="AY55"/>
  <c i="9" r="F36"/>
  <c i="1" r="BA66"/>
  <c i="11" r="F39"/>
  <c i="1" r="BD69"/>
  <c i="2" r="F37"/>
  <c i="1" r="BB56"/>
  <c r="BB55"/>
  <c i="8" r="J36"/>
  <c i="1" r="AW65"/>
  <c i="10" r="J36"/>
  <c i="1" r="AW68"/>
  <c i="2" r="J32"/>
  <c i="4" r="J36"/>
  <c i="1" r="AW59"/>
  <c i="6" r="F39"/>
  <c i="1" r="BD62"/>
  <c i="12" r="F36"/>
  <c i="1" r="BC70"/>
  <c i="4" r="F39"/>
  <c i="1" r="BD59"/>
  <c i="7" r="F38"/>
  <c i="1" r="BC63"/>
  <c i="7" r="J32"/>
  <c i="9" r="F37"/>
  <c i="1" r="BB66"/>
  <c i="10" r="F38"/>
  <c i="1" r="BC68"/>
  <c i="5" l="1" r="BK86"/>
  <c r="J86"/>
  <c i="10" r="BK86"/>
  <c r="J86"/>
  <c r="J63"/>
  <c i="3" r="BK86"/>
  <c r="J86"/>
  <c i="6" r="BK86"/>
  <c r="J86"/>
  <c r="J63"/>
  <c i="12" r="BK80"/>
  <c r="J80"/>
  <c r="J59"/>
  <c i="1" r="AG69"/>
  <c r="AG65"/>
  <c i="8" r="J63"/>
  <c i="1" r="AG63"/>
  <c r="AG59"/>
  <c r="AG56"/>
  <c i="2" r="J63"/>
  <c i="5" r="J32"/>
  <c i="1" r="AG60"/>
  <c r="AG58"/>
  <c i="3" r="J32"/>
  <c i="1" r="AG57"/>
  <c r="AG55"/>
  <c r="AU67"/>
  <c r="AU64"/>
  <c i="3" r="F35"/>
  <c i="1" r="AZ57"/>
  <c r="AX55"/>
  <c r="BC58"/>
  <c r="AY58"/>
  <c i="5" r="J35"/>
  <c i="1" r="AV60"/>
  <c r="AT60"/>
  <c r="AN60"/>
  <c r="BA61"/>
  <c r="AW61"/>
  <c r="BC61"/>
  <c r="AY61"/>
  <c r="BB64"/>
  <c r="AX64"/>
  <c r="BC64"/>
  <c r="AY64"/>
  <c i="10" r="F35"/>
  <c i="1" r="AZ68"/>
  <c r="AU58"/>
  <c i="2" r="F35"/>
  <c i="1" r="AZ56"/>
  <c r="BD61"/>
  <c i="8" r="J35"/>
  <c i="1" r="AV65"/>
  <c r="AT65"/>
  <c r="AN65"/>
  <c r="BB67"/>
  <c r="AX67"/>
  <c r="AU61"/>
  <c r="AT57"/>
  <c r="AN57"/>
  <c i="4" r="J35"/>
  <c i="1" r="AV59"/>
  <c r="AT59"/>
  <c r="AN59"/>
  <c r="BB61"/>
  <c r="AX61"/>
  <c r="BD64"/>
  <c i="10" r="J35"/>
  <c i="1" r="AV68"/>
  <c r="AT68"/>
  <c i="2" r="J35"/>
  <c i="1" r="AV56"/>
  <c r="AT56"/>
  <c r="AN56"/>
  <c i="9" r="J35"/>
  <c i="1" r="AV66"/>
  <c r="AT66"/>
  <c i="11" r="F35"/>
  <c i="1" r="AZ69"/>
  <c r="BB58"/>
  <c r="AX58"/>
  <c r="BD58"/>
  <c i="6" r="J35"/>
  <c i="1" r="AV62"/>
  <c r="AT62"/>
  <c r="AW55"/>
  <c i="4" r="F35"/>
  <c i="1" r="AZ59"/>
  <c i="5" r="F35"/>
  <c i="1" r="AZ60"/>
  <c i="7" r="J35"/>
  <c i="1" r="AV63"/>
  <c r="AT63"/>
  <c r="AN63"/>
  <c r="BA64"/>
  <c r="AW64"/>
  <c r="BA67"/>
  <c r="AW67"/>
  <c r="BC67"/>
  <c r="AY67"/>
  <c r="BA58"/>
  <c r="AW58"/>
  <c i="7" r="F35"/>
  <c i="1" r="AZ63"/>
  <c i="9" r="J32"/>
  <c i="1" r="AG66"/>
  <c r="AG64"/>
  <c r="BD67"/>
  <c i="12" r="F33"/>
  <c i="1" r="AZ70"/>
  <c i="6" r="F35"/>
  <c i="1" r="AZ62"/>
  <c i="8" r="F35"/>
  <c i="1" r="AZ65"/>
  <c i="12" r="J33"/>
  <c i="1" r="AV70"/>
  <c r="AT70"/>
  <c i="9" r="F35"/>
  <c i="1" r="AZ66"/>
  <c i="11" r="J35"/>
  <c i="1" r="AV69"/>
  <c r="AT69"/>
  <c r="AN69"/>
  <c i="3" l="1" r="J41"/>
  <c r="J63"/>
  <c i="5" r="J63"/>
  <c i="11" r="J41"/>
  <c i="1" r="AN66"/>
  <c i="9" r="J41"/>
  <c i="8" r="J41"/>
  <c i="7" r="J41"/>
  <c i="5" r="J41"/>
  <c i="4" r="J41"/>
  <c i="2" r="J41"/>
  <c i="6" r="J32"/>
  <c i="1" r="AG62"/>
  <c r="AG61"/>
  <c r="AZ55"/>
  <c r="AV55"/>
  <c r="AT55"/>
  <c r="AN55"/>
  <c r="BA54"/>
  <c r="AW54"/>
  <c r="AK30"/>
  <c r="AU54"/>
  <c i="12" r="J30"/>
  <c i="1" r="AG70"/>
  <c r="AZ58"/>
  <c r="AV58"/>
  <c r="AT58"/>
  <c r="AN58"/>
  <c r="AZ67"/>
  <c r="AV67"/>
  <c r="AT67"/>
  <c r="BC54"/>
  <c r="AY54"/>
  <c i="10" r="J32"/>
  <c i="1" r="AG68"/>
  <c r="AG67"/>
  <c r="BD54"/>
  <c r="W33"/>
  <c r="AZ64"/>
  <c r="AV64"/>
  <c r="AT64"/>
  <c r="AN64"/>
  <c r="AZ61"/>
  <c r="AV61"/>
  <c r="AT61"/>
  <c r="AN61"/>
  <c r="BB54"/>
  <c r="W31"/>
  <c i="6" l="1" r="J41"/>
  <c i="12" r="J39"/>
  <c i="10" r="J41"/>
  <c i="1" r="AN68"/>
  <c r="AN62"/>
  <c r="AN70"/>
  <c r="AG54"/>
  <c r="AK26"/>
  <c r="AN67"/>
  <c r="AX54"/>
  <c r="W32"/>
  <c r="AZ54"/>
  <c r="AV54"/>
  <c r="AK29"/>
  <c r="AK35"/>
  <c r="W30"/>
  <c l="1"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<sst xmlns="http://schemas.openxmlformats.org/spreadsheetml/2006/main">
  <si>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</si>
  <si>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</si>
  <si>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</si>
  <si>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</si>
  <si>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</si>
  <si>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{e5955794-4c4b-4233-9b1a-061e5cba884c}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</si>
  <si>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</si>
  <si>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</si>
  <si>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</si>
  <si>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</si>
  <si>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</si>
  <si>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</si>
  <si>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</si>
  <si>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</si>
  <si>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F20221107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</si>
  <si>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</si>
  <si>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</si>
  <si>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2022-23 – Oprava ovládání ZZ v úseku Olomouc - Krnov</t>
  </si>
  <si>
    <t>KSO:</t>
  </si>
  <si>
    <t>824</t>
  </si>
  <si>
    <t>CC-CZ:</t>
  </si>
  <si>
    <t/>
  </si>
  <si>
    <t>Místo:</t>
  </si>
  <si>
    <t>Dětřichov nad Bystřicí - Moravský Beroun</t>
  </si>
  <si>
    <t>Datum:</t>
  </si>
  <si>
    <t>7. 11. 2022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</si>
  <si>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</si>
  <si>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</si>
  <si>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</si>
  <si>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</si>
  <si>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</si>
  <si>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</si>
  <si>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</si>
  <si>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</si>
  <si>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</si>
  <si>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</si>
  <si>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</si>
  <si>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</si>
  <si>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</si>
  <si>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</si>
  <si>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</si>
  <si>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</si>
  <si>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</si>
  <si>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</si>
  <si>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</si>
  <si>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</si>
  <si>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</si>
  <si>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</si>
  <si>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</si>
  <si>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</si>
  <si>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</si>
  <si>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</si>
  <si>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</si>
  <si>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</si>
  <si>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</si>
  <si>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</si>
  <si>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</si>
  <si>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</si>
  <si>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</si>
  <si>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</si>
  <si>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</si>
  <si>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</si>
  <si>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</si>
  <si>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</si>
  <si>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</si>
  <si>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</si>
  <si>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</si>
  <si>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</si>
  <si>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</si>
  <si>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</si>
  <si>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</si>
  <si>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</si>
  <si>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</si>
  <si>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</si>
  <si>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</si>
  <si>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</si>
  <si>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</si>
  <si>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</si>
  <si>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TOK kamerový systém, DDTS</t>
  </si>
  <si>
    <t>PRO</t>
  </si>
  <si>
    <t>1</t>
  </si>
  <si>
    <t>{46815086-2a20-4cd9-9446-34fac10df238}</t>
  </si>
  <si>
    <t>2</t>
  </si>
  <si>
    <t>/</t>
  </si>
  <si>
    <t>01-01</t>
  </si>
  <si>
    <t>ÚOŽI</t>
  </si>
  <si>
    <t>Soupis</t>
  </si>
  <si>
    <t>{0bfd28b8-2651-4808-9d63-5e99fefeb1fb}</t>
  </si>
  <si>
    <t>01-02</t>
  </si>
  <si>
    <t>ÚRS</t>
  </si>
  <si>
    <t>{5dca723c-1e01-42c1-9b5b-ab356dfa6bd8}</t>
  </si>
  <si>
    <t>PS 02</t>
  </si>
  <si>
    <t>Přenosový systém</t>
  </si>
  <si>
    <t>{4d40d105-814e-4729-aec4-391c3dedbaac}</t>
  </si>
  <si>
    <t>02-01</t>
  </si>
  <si>
    <t>{7719b5d1-3ccd-4903-80d9-aec7064007ef}</t>
  </si>
  <si>
    <t>02-02</t>
  </si>
  <si>
    <t>{2625a7da-5847-488c-85d6-99e356fbe42e}</t>
  </si>
  <si>
    <t>PS 03</t>
  </si>
  <si>
    <t>TOK ŽST Dětřichov nad Bystřicí - ŽST Moravský Beroun</t>
  </si>
  <si>
    <t>{241531db-d2b0-479a-97e8-7f40070ce316}</t>
  </si>
  <si>
    <t>03-01</t>
  </si>
  <si>
    <t>{e93f7a6b-c716-4b73-aa52-8ebb23acc536}</t>
  </si>
  <si>
    <t>03-02</t>
  </si>
  <si>
    <t>{b5c9b7e2-577e-4660-8817-ee0f81944f51}</t>
  </si>
  <si>
    <t>PS 04</t>
  </si>
  <si>
    <t>Úpravy v ŽST Dětřichov nad Bystřicí</t>
  </si>
  <si>
    <t>{1aa9bbd0-29e1-4e5f-8f53-5a417992cb19}</t>
  </si>
  <si>
    <t>04-01</t>
  </si>
  <si>
    <t>{0ff8471d-27a2-43f0-af42-89bba8723c03}</t>
  </si>
  <si>
    <t>04-02</t>
  </si>
  <si>
    <t>{62213976-4caa-4d31-9143-0940400a1e83}</t>
  </si>
  <si>
    <t>PS 05</t>
  </si>
  <si>
    <t>Úpravy v ŽST Moravský Beroun</t>
  </si>
  <si>
    <t>{12de035a-2e2d-4215-ad8c-3fb6fb9e0ccb}</t>
  </si>
  <si>
    <t>05-01</t>
  </si>
  <si>
    <t>{59f1d081-29ae-4ee0-b64d-729a0aaa5c2d}</t>
  </si>
  <si>
    <t>05-02</t>
  </si>
  <si>
    <t>{5110682f-4eaa-4eee-ad04-46b59fdb2ff3}</t>
  </si>
  <si>
    <t>06</t>
  </si>
  <si>
    <t>VON</t>
  </si>
  <si>
    <t>{38b85fcb-5183-41cd-96f9-367b5c324ccb}</t>
  </si>
  <si>
    <t>KRYCÍ LIST SOUPISU PRACÍ</t>
  </si>
  <si>
    <t>Objekt:</t>
  </si>
  <si>
    <t>PS 01 - TOK kamerový systém, DDTS</t>
  </si>
  <si>
    <t>Soupis:</t>
  </si>
  <si>
    <t>01-01 -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</si>
  <si>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</si>
  <si>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</si>
  <si>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</si>
  <si>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</si>
  <si>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</si>
  <si>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</si>
  <si>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</si>
  <si>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</si>
  <si>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</si>
  <si>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</si>
  <si>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</si>
  <si>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</si>
  <si>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</si>
  <si>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</si>
  <si>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</si>
  <si>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</si>
  <si>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</si>
  <si>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</si>
  <si>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</si>
  <si>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</si>
  <si>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</si>
  <si>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</si>
  <si>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</si>
  <si>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5915005030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</si>
  <si>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</si>
  <si>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m3</t>
  </si>
  <si>
    <t>Sborník UOŽI 01 2022</t>
  </si>
  <si>
    <t>1931012621</t>
  </si>
  <si>
    <t>5915007020</t>
  </si>
  <si>
    <t>Zásyp jam nebo rýh sypaninou na železničním spodku se zhutněním. Poznámka: 1. Ceny zásypu jam a rýh se zhutněním jsou určeny pro jakoukoliv míru zhutnění.</t>
  </si>
  <si>
    <t>-1255495280</t>
  </si>
  <si>
    <t>3</t>
  </si>
  <si>
    <t>7491553010</t>
  </si>
  <si>
    <t>Montáž kabelových ucpávek vodě odolných, pro vnitřní průměr otvoru do 60 mm - včetně příslušenství (utěsňovací spony apod.), vyhotovení a dodání atestu</t>
  </si>
  <si>
    <t>kus</t>
  </si>
  <si>
    <t>-843166022</t>
  </si>
  <si>
    <t>M</t>
  </si>
  <si>
    <t>7491510120</t>
  </si>
  <si>
    <t>Protipožární a kabelové ucpávky Kabelové ucpávky Vodovzdorná</t>
  </si>
  <si>
    <t>128</t>
  </si>
  <si>
    <t>684393486</t>
  </si>
  <si>
    <t>5</t>
  </si>
  <si>
    <t>7491651035</t>
  </si>
  <si>
    <t>Montáž vnitřního uzemnění ochranné pospojování pevně vodič Cu 4-16 mm2</t>
  </si>
  <si>
    <t>m</t>
  </si>
  <si>
    <t>-651556359</t>
  </si>
  <si>
    <t>6</t>
  </si>
  <si>
    <t>7492500020</t>
  </si>
  <si>
    <t>Kabely, vodiče, šňůry Cu - nn Vodič jednožílový Cu, plastová izolace H07V-U 16 žz (CY)</t>
  </si>
  <si>
    <t>-1802376214</t>
  </si>
  <si>
    <t>7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</si>
  <si>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</si>
  <si>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</si>
  <si>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711751426</t>
  </si>
  <si>
    <t>8</t>
  </si>
  <si>
    <t>7491600180</t>
  </si>
  <si>
    <t>Uzemnění Vnější Uzemňovací vedení v zemi, páskem FeZn do 120 mm2</t>
  </si>
  <si>
    <t>-332352548</t>
  </si>
  <si>
    <t>9</t>
  </si>
  <si>
    <t>7492553014</t>
  </si>
  <si>
    <t>Montáž kabelů 2- a 3-žílových Cu do 70 mm2 - uložení do země, chráničky, na rošty, pod omítku apod.</t>
  </si>
  <si>
    <t>801990241</t>
  </si>
  <si>
    <t>10</t>
  </si>
  <si>
    <t>7492501770</t>
  </si>
  <si>
    <t xml:space="preserve">Kabely, vodiče, šňůry Cu - nn Kabel silový 2 a 3-žílový Cu, plastová izolace CYKY 3J2,5  (3Cx 2,5)</t>
  </si>
  <si>
    <t>1059251714</t>
  </si>
  <si>
    <t>11</t>
  </si>
  <si>
    <t>7492751010</t>
  </si>
  <si>
    <t>Montáž ukončení kabelů nn v rozvaděči nebo na přístroji izolovaných s označením 1 - žílových do 240 mm2 - montáž kabelové koncovky nebo záklopky včetně odizolování pláště a izolace žil kabelu, ukončení žil v rozvaděči, upevnění kabelových ok, roz. trubice, zakončení stínění apod.</t>
  </si>
  <si>
    <t>1435856003</t>
  </si>
  <si>
    <t>12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</si>
  <si>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</si>
  <si>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</si>
  <si>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-1626454312</t>
  </si>
  <si>
    <t>13</t>
  </si>
  <si>
    <t>7590545014</t>
  </si>
  <si>
    <t>Montáž vodiče sdělovacího izolovaného v trubce nebo liště - zatažení vodičů do trubek nebo lišt, úplná instalace včetně manipulace s vodičem, prozvonění a označení, včetně pročištění trubky, otevření a zavření krabic. Bez zapojení</t>
  </si>
  <si>
    <t>-168660792</t>
  </si>
  <si>
    <t>14</t>
  </si>
  <si>
    <t>7590540624</t>
  </si>
  <si>
    <t xml:space="preserve">Slaboproudé rozvody, kabely pro přívod a vnitřní instalaci UTP/FTP kategorie 6a,  250MHz  1 Gbps FTP Stíněné páry, PVC vnitřní</t>
  </si>
  <si>
    <t>-1275710159</t>
  </si>
  <si>
    <t>7494450510</t>
  </si>
  <si>
    <t>Montáž proudových chráničů dvoupólových do 40 A (10 kA) - do skříně nebo rozvaděče</t>
  </si>
  <si>
    <t>937762785</t>
  </si>
  <si>
    <t>16</t>
  </si>
  <si>
    <t>7494003780</t>
  </si>
  <si>
    <t>Modulární přístroje Proudové chrániče 6 kA 2-pólové In 25 A, Ue AC 230/400 V, Idn 30 mA, 2pól, Inc 6 kA, typ AC</t>
  </si>
  <si>
    <t>1068061028</t>
  </si>
  <si>
    <t>17</t>
  </si>
  <si>
    <t>7494751012</t>
  </si>
  <si>
    <t>Montáž svodičů přepětí pro sítě nn - typ 1 (třída B) pro jednofázové sítě - do rozvaděče nebo skříně</t>
  </si>
  <si>
    <t>-1469225508</t>
  </si>
  <si>
    <t>18</t>
  </si>
  <si>
    <t>7494004140</t>
  </si>
  <si>
    <t>Modulární přístroje Přepěťové ochrany Svodiče přepětí typ 2, Imax 40 kA, Uc AC 350 V, výměnné moduly, se signalizací, varistor, jiskřiště, 1+N-pól</t>
  </si>
  <si>
    <t>-448552754</t>
  </si>
  <si>
    <t>19</t>
  </si>
  <si>
    <t>7498153080</t>
  </si>
  <si>
    <t>Montáž SKŘ - DŘT, IPC, PLC školení obsluhy na nové telemechanické zařízení</t>
  </si>
  <si>
    <t>1319883768</t>
  </si>
  <si>
    <t>20</t>
  </si>
  <si>
    <t>7498356520</t>
  </si>
  <si>
    <t>Montáž dálkové diagnostiky TS ŽDC SW integrace do integračního koncentrátoru jednoho prvku kamerového systému (kamera, datové úložiště...) - licence s potřebnými protokoly MODBUS, DBNet, S-Net, IEC 60870-5-104 atd., parametrizace a naplnění datových, technologických, telemetrických a řídicích struktur</t>
  </si>
  <si>
    <t>-1835034513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</si>
  <si>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</si>
  <si>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</si>
  <si>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-109962701</t>
  </si>
  <si>
    <t>22</t>
  </si>
  <si>
    <t>7499451010</t>
  </si>
  <si>
    <t>Vydání průkazu způsobilosti pro funkční celek, provizorní stav - vyhotovení dokladu o silnoproudých zařízeních a vydání průkazu způsobilosti</t>
  </si>
  <si>
    <t>-521866388</t>
  </si>
  <si>
    <t>73</t>
  </si>
  <si>
    <t>7592525030</t>
  </si>
  <si>
    <t>Doplnění aplikačního SW DDTS ŽDC u stacionárního klienta - úprava konfigurace stávajícího pracoviště pro zobrazení nově integrovaných TLS</t>
  </si>
  <si>
    <t>360562019</t>
  </si>
  <si>
    <t>74</t>
  </si>
  <si>
    <t>7592525035</t>
  </si>
  <si>
    <t>Doplnění aplikačního SW DDTS ŽDC u klienta v DTTZ - úprava konfigurace stávajícího pracoviště pro zobrazení nově integrovaných technologií v dotykového terminálu telefonního zapojavače, pracoviště dispečera</t>
  </si>
  <si>
    <t>-359025424</t>
  </si>
  <si>
    <t>75</t>
  </si>
  <si>
    <t>7592525050</t>
  </si>
  <si>
    <t>Montáž klientského pracoviště DDTS ŽDC stacionárního</t>
  </si>
  <si>
    <t>-1467548755</t>
  </si>
  <si>
    <t>76</t>
  </si>
  <si>
    <t>7592525070</t>
  </si>
  <si>
    <t>Softwarové práce na zařízení integračního koncentrátoru InK DDTS ŽDC TLS EZS v počtu čidel na ústřednu do 50 kusů - SW úprava, doplnění, kontrola, zkouška nebo integrace signálů z energetických a elektrotechnických systémů stažených do jednoho PLC do integračního koncentrátoru</t>
  </si>
  <si>
    <t>-1783992675</t>
  </si>
  <si>
    <t>77</t>
  </si>
  <si>
    <t>7592525078</t>
  </si>
  <si>
    <t>Softwarové práce na zařízení integračního koncentrátoru InK DDTS ŽDC TLS EPS v počtu čidel na ústřednu do 25 kusů - SW úprava, doplnění, kontrola, zkouška nebo integrace signálů z energetických a elektrotechnických systémů stažených do jednoho PLC do integračního koncentrátoru</t>
  </si>
  <si>
    <t>-1548619676</t>
  </si>
  <si>
    <t>78</t>
  </si>
  <si>
    <t>7592525093</t>
  </si>
  <si>
    <t>Softwarové práce na zařízení integračního koncentrátoru InK DDTS ŽDC TLS KAM v počtu kamer do 15 kusů - SW úprava, doplnění, kontrola, zkouška nebo integrace signálů z energetických a elektrotechnických systémů stažených do jednoho PLC do integračního koncentrátoru</t>
  </si>
  <si>
    <t>-100168169</t>
  </si>
  <si>
    <t>79</t>
  </si>
  <si>
    <t>7592525115</t>
  </si>
  <si>
    <t>Softwarové práce na zařízení integračního koncentrátoru InK DDTS ŽDC napájecí zdroj v počtu do 10 kusů - SW úprava, doplnění, kontrola, zkouška nebo integrace signálů z energetických a elektrotechnických systémů stažených do jednoho PLC do integračního koncentrátoru</t>
  </si>
  <si>
    <t>995190365</t>
  </si>
  <si>
    <t>80</t>
  </si>
  <si>
    <t>7592525160</t>
  </si>
  <si>
    <t>Softwarové práce na zařízení integračního koncentrátoru InK a integračního serveru InS DDTS ŽDC připojení nového InK do InS - včetně nastavení parametrů</t>
  </si>
  <si>
    <t>1358573357</t>
  </si>
  <si>
    <t>81</t>
  </si>
  <si>
    <t>7592525164</t>
  </si>
  <si>
    <t>Softwarové práce na zařízení integračního koncentrátoru InK a integračního serveru InS DDTS ŽDC odzkoušení nového programového vybavení - včetně ověření uživatelských funkcí na úplné implementaci a verifikace přenášených dat</t>
  </si>
  <si>
    <t>301480527</t>
  </si>
  <si>
    <t>82</t>
  </si>
  <si>
    <t>7592525168</t>
  </si>
  <si>
    <t>Softwarové práce na zařízení integračního koncentrátoru InK a integračního serveru InS DDTS ŽDC úprava a odzkoušení nově doplněných nebo upravených programových prostředků - pro export dat ze zařízení InK a InS</t>
  </si>
  <si>
    <t>-1795294833</t>
  </si>
  <si>
    <t>83</t>
  </si>
  <si>
    <t>7592525180</t>
  </si>
  <si>
    <t>Odzkoušení programového vybavení po montáži nebo úpravě DDTS ŽDC - nově provedených úprav nebo nově doplněných systémů TLS na zařízení Ink a InS</t>
  </si>
  <si>
    <t>744560348</t>
  </si>
  <si>
    <t>84</t>
  </si>
  <si>
    <t>7592525185</t>
  </si>
  <si>
    <t>Závěrečná zkouška po montáži nebo úpravě DDTS ŽDC - nově doplněného nebo upraveného programového a aplikačního vybavení zařízení Ink a InS pro jeden TLS</t>
  </si>
  <si>
    <t>-1851834768</t>
  </si>
  <si>
    <t>85</t>
  </si>
  <si>
    <t>7592525190</t>
  </si>
  <si>
    <t>Spolupráce zhotovitele (dodavatele) při integraci technologického systému do DDTS ŽDC - určeného jednoho sdělovacího, silnoproudého nebo jiného zařízení (dle TZ) realizovaného samostatným PS/SO</t>
  </si>
  <si>
    <t>-237815011</t>
  </si>
  <si>
    <t>86</t>
  </si>
  <si>
    <t>7592520135</t>
  </si>
  <si>
    <t>Dálková diagnostika DDTS ŽDC, Licenční SW pro stacionárního klienta - kompletní systémové a programové vybavení nového stacionárního klientského pracoviště</t>
  </si>
  <si>
    <t>-448395314</t>
  </si>
  <si>
    <t>87</t>
  </si>
  <si>
    <t>7592520160</t>
  </si>
  <si>
    <t>Dálková diagnostika DDTS ŽDC, Aplikační a systémový SW pro InS - systémové a programové vybavení nového integračního serveru InS</t>
  </si>
  <si>
    <t>901116544</t>
  </si>
  <si>
    <t>23</t>
  </si>
  <si>
    <t>7593005060</t>
  </si>
  <si>
    <t>Montáž záložního napájecího zdroje instalace UPS standalone</t>
  </si>
  <si>
    <t>1892940481</t>
  </si>
  <si>
    <t>24</t>
  </si>
  <si>
    <t>7498200590</t>
  </si>
  <si>
    <t xml:space="preserve">ED řídící pracoviště ED řídící pracoviště Záložní napájení (lze využít UPS z vlastní spotřeby) Zdroj UPS do  1KVA</t>
  </si>
  <si>
    <t>136679030</t>
  </si>
  <si>
    <t>25</t>
  </si>
  <si>
    <t>7593005042</t>
  </si>
  <si>
    <t>Montáž zdroje napájecího - se zapojením vodičů a přezkoušení funkce</t>
  </si>
  <si>
    <t>-613720622</t>
  </si>
  <si>
    <t>26</t>
  </si>
  <si>
    <t>7498100310</t>
  </si>
  <si>
    <t>DŘT, SKŘ technologie DŘT a SKŘ skříně pro automatizaci Napájecí zdroje Spínané Napájecí zdroj externí 230V AC/24V 150W, DIN</t>
  </si>
  <si>
    <t>-1945986003</t>
  </si>
  <si>
    <t>27</t>
  </si>
  <si>
    <t>7595605185</t>
  </si>
  <si>
    <t>Montáž routeru (směrovače), switche (přepínače) a huby (rozbočovače) instalace a konfigurace switche L2 upevněného - expertní</t>
  </si>
  <si>
    <t>-1257220976</t>
  </si>
  <si>
    <t>28</t>
  </si>
  <si>
    <t>7595600230</t>
  </si>
  <si>
    <t>Přenosová a datová zařízení Datové - router SFP modul SC/WDM 2Gb 20/5km SM/MM, pro vlnovou délku Tx1310nm/Rx1550nm nebo Tx1550nm/Rx1310nm, -40°C do +70°C.</t>
  </si>
  <si>
    <t>-394067186</t>
  </si>
  <si>
    <t>29</t>
  </si>
  <si>
    <t>7595600340</t>
  </si>
  <si>
    <t>Přenosová a datová zařízení Datové - router KVM Switch - 8 Port Rackmount</t>
  </si>
  <si>
    <t>402191162</t>
  </si>
  <si>
    <t>30</t>
  </si>
  <si>
    <t>7595600380</t>
  </si>
  <si>
    <t xml:space="preserve">Přenosová a datová zařízení Datové -  switch L2 průmyslové provedení 4 porty 10 / 100, 2x SFP, DC</t>
  </si>
  <si>
    <t>1682590255</t>
  </si>
  <si>
    <t>31</t>
  </si>
  <si>
    <t>7590565010</t>
  </si>
  <si>
    <t>Spojování a ukončení kabelů optických v optickém rozvaděči pro 8 vláken - práce spojené s montáží specifikované kabelizace specifikovaným způsobem</t>
  </si>
  <si>
    <t>-1384209283</t>
  </si>
  <si>
    <t>32</t>
  </si>
  <si>
    <t>7590565012</t>
  </si>
  <si>
    <t>Spojování a ukončení kabelů optických v optickém rozvaděči pro 12 vláken - práce spojené s montáží specifikované kabelizace specifikovaným způsobem</t>
  </si>
  <si>
    <t>-2091399456</t>
  </si>
  <si>
    <t>33</t>
  </si>
  <si>
    <t>7590565060</t>
  </si>
  <si>
    <t>Montáž konstrukce rezervy optického kabelu</t>
  </si>
  <si>
    <t>-1098707450</t>
  </si>
  <si>
    <t>34</t>
  </si>
  <si>
    <t>7590565125</t>
  </si>
  <si>
    <t>Uložení a propojení propojovací šňůry (patchcord) s konektory</t>
  </si>
  <si>
    <t>1621664174</t>
  </si>
  <si>
    <t>35</t>
  </si>
  <si>
    <t>7590560569</t>
  </si>
  <si>
    <t>Optické kabely Spojky a příslušenství pro optické sítě Ostatní Optický patchcord do 5 m</t>
  </si>
  <si>
    <t>1547144193</t>
  </si>
  <si>
    <t>36</t>
  </si>
  <si>
    <t>7592605010</t>
  </si>
  <si>
    <t>Instalace SW do PC</t>
  </si>
  <si>
    <t>hod</t>
  </si>
  <si>
    <t>307257753</t>
  </si>
  <si>
    <t>37</t>
  </si>
  <si>
    <t>7592605020</t>
  </si>
  <si>
    <t>Konfigurace SW v PC</t>
  </si>
  <si>
    <t>570805205</t>
  </si>
  <si>
    <t>38</t>
  </si>
  <si>
    <t>7494351010</t>
  </si>
  <si>
    <t>Montáž jističů (do 10 kA) jednopólových do 20 A</t>
  </si>
  <si>
    <t>-1237177378</t>
  </si>
  <si>
    <t>39</t>
  </si>
  <si>
    <t>7494002984</t>
  </si>
  <si>
    <t>Modulární přístroje Jističe do 63 A; 6 kA 1-pólové In 4 A, Ue AC 230 V / DC 72 V, charakteristika B, 1pól, Icn 6 kA</t>
  </si>
  <si>
    <t>638959065</t>
  </si>
  <si>
    <t>40</t>
  </si>
  <si>
    <t>7494002992</t>
  </si>
  <si>
    <t>Modulární přístroje Jističe do 63 A; 6 kA 1-pólové In 16 A, Ue AC 230 V / DC 72 V, charakteristika B, 1pól, Icn 6 kA</t>
  </si>
  <si>
    <t>-1387207630</t>
  </si>
  <si>
    <t>41</t>
  </si>
  <si>
    <t>7593315065</t>
  </si>
  <si>
    <t>Montáž optického rozvaděče</t>
  </si>
  <si>
    <t>-510558049</t>
  </si>
  <si>
    <t>42</t>
  </si>
  <si>
    <t>7590560651</t>
  </si>
  <si>
    <t>Optické kabely Spojky a příslušenství pro optické sítě Ostatní Rozvaděč optický pro 144 vláken (vana)</t>
  </si>
  <si>
    <t>-826002408</t>
  </si>
  <si>
    <t>43</t>
  </si>
  <si>
    <t>7590560589</t>
  </si>
  <si>
    <t>Optické kabely Spojky a příslušenství pro optické sítě Ostatní Kazeta pro uložení svárů</t>
  </si>
  <si>
    <t>-546734480</t>
  </si>
  <si>
    <t>44</t>
  </si>
  <si>
    <t>7590560559</t>
  </si>
  <si>
    <t>Optické kabely Spojky a příslušenství pro optické sítě Ostatní Patch panel pro 24 opt. kabelů</t>
  </si>
  <si>
    <t>1637377200</t>
  </si>
  <si>
    <t>45</t>
  </si>
  <si>
    <t>7590560671</t>
  </si>
  <si>
    <t>Optické kabely Spojky a příslušenství pro optické sítě Optické Pigtaily SM 9/125 E 2000 H+S</t>
  </si>
  <si>
    <t>1542050179</t>
  </si>
  <si>
    <t>46</t>
  </si>
  <si>
    <t>7593505150</t>
  </si>
  <si>
    <t>Pokládka výstražné fólie do výkopu</t>
  </si>
  <si>
    <t>880302687</t>
  </si>
  <si>
    <t>47</t>
  </si>
  <si>
    <t>7593500600</t>
  </si>
  <si>
    <t>Trasy kabelového vedení Kabelové krycí desky a pásy Fólie výstražná modrá š. 34cm (HM0673909991034)</t>
  </si>
  <si>
    <t>371519810</t>
  </si>
  <si>
    <t>48</t>
  </si>
  <si>
    <t>7593501065</t>
  </si>
  <si>
    <t xml:space="preserve">Trasy kabelového vedení Ohebná dvouplášťová korugovaná chránička KF 09050  průměr 50/41 mm</t>
  </si>
  <si>
    <t>-134584449</t>
  </si>
  <si>
    <t>49</t>
  </si>
  <si>
    <t>7593505340</t>
  </si>
  <si>
    <t>Kladení 1 optický kabel nebo 1 ochranná trubka</t>
  </si>
  <si>
    <t>km</t>
  </si>
  <si>
    <t>-1250121248</t>
  </si>
  <si>
    <t>50</t>
  </si>
  <si>
    <t>7593501136</t>
  </si>
  <si>
    <t>Trasy kabelového vedení Chráničky optického kabelu HDPE Mikrotrubička HDPE 12/10 mm</t>
  </si>
  <si>
    <t>-2117070599</t>
  </si>
  <si>
    <t>51</t>
  </si>
  <si>
    <t>7593505292</t>
  </si>
  <si>
    <t>Zafukování optického kabelu HDPE</t>
  </si>
  <si>
    <t>1079201030</t>
  </si>
  <si>
    <t>52</t>
  </si>
  <si>
    <t>7590560174</t>
  </si>
  <si>
    <t xml:space="preserve">Optické kabely Optické mikrokabely Pro záfuk do trubičky 5,5 mm 4 vl.  PA plášť 4,1 mm</t>
  </si>
  <si>
    <t>-2095314873</t>
  </si>
  <si>
    <t>53</t>
  </si>
  <si>
    <t>7595605140</t>
  </si>
  <si>
    <t>Montáž modulu SFP - media převodníku do switche</t>
  </si>
  <si>
    <t>1568634698</t>
  </si>
  <si>
    <t>54</t>
  </si>
  <si>
    <t>7596735015</t>
  </si>
  <si>
    <t>Montáž kamery v krytu - posazení na konzoli, přišroubování, připojení napájení, zapojení konektoru ovládacího, mechanické nastavení, utěsnění šroubů a přívodů, úprava a zaizolování</t>
  </si>
  <si>
    <t>972512992</t>
  </si>
  <si>
    <t>55</t>
  </si>
  <si>
    <t>7596720002</t>
  </si>
  <si>
    <t>Díly televizních zařízení 3 Mpx venkovní válečková IP kamera s IR, antivandal</t>
  </si>
  <si>
    <t>-1829026251</t>
  </si>
  <si>
    <t>56</t>
  </si>
  <si>
    <t>7596735050</t>
  </si>
  <si>
    <t>Montáž a provedení kamerové zkoušky</t>
  </si>
  <si>
    <t>2053818699</t>
  </si>
  <si>
    <t>57</t>
  </si>
  <si>
    <t>7596735065</t>
  </si>
  <si>
    <t>Zprovoznění kamery venkovní</t>
  </si>
  <si>
    <t>921409631</t>
  </si>
  <si>
    <t>58</t>
  </si>
  <si>
    <t>7596735220</t>
  </si>
  <si>
    <t>Nastavení a oživení kamerového systému 1 kamera stacionární</t>
  </si>
  <si>
    <t>697934083</t>
  </si>
  <si>
    <t>59</t>
  </si>
  <si>
    <t>7596731226</t>
  </si>
  <si>
    <t>Kamerové systémy CCTV Kamera fixní Přídavný HDD s kapacitou 3TB k DVR/NVR Samsung</t>
  </si>
  <si>
    <t>-1033875908</t>
  </si>
  <si>
    <t>60</t>
  </si>
  <si>
    <t>7592600070</t>
  </si>
  <si>
    <t>Počítače, SW Počítač - PC klient pro klientské pracoviště kamerového systému</t>
  </si>
  <si>
    <t>1367553675</t>
  </si>
  <si>
    <t>61</t>
  </si>
  <si>
    <t>7596955140</t>
  </si>
  <si>
    <t>Montáž stožáru trubkového radiokomunikačního zařízení, výšky do 12 m - spojení stožáru, montáž kotev, naložení, složení, vztyčení složáru, napnutí lan, zajištění lan, vyrovnání</t>
  </si>
  <si>
    <t>762303749</t>
  </si>
  <si>
    <t>62</t>
  </si>
  <si>
    <t>7596950410</t>
  </si>
  <si>
    <t xml:space="preserve">Ocelové stožáry Svorka zem.na stožár 108  (HM0383889990248)</t>
  </si>
  <si>
    <t>2060794220</t>
  </si>
  <si>
    <t>63</t>
  </si>
  <si>
    <t>7596950010</t>
  </si>
  <si>
    <t xml:space="preserve">Ocelové stožáry Patní upevnění stožáru 1,5  (HM0383889990193)</t>
  </si>
  <si>
    <t>1376348208</t>
  </si>
  <si>
    <t>64</t>
  </si>
  <si>
    <t>7596950260</t>
  </si>
  <si>
    <t>Ocelové stožáry Podstavec nas.pod ant.stož 76mm/2m (HM0383889990137)</t>
  </si>
  <si>
    <t>737521372</t>
  </si>
  <si>
    <t>65</t>
  </si>
  <si>
    <t>7596950770</t>
  </si>
  <si>
    <t>Ocelové stožáry Stožár ant.děl.*108/89 var.6/5 záslep (HM0383388990277)</t>
  </si>
  <si>
    <t>-185557721</t>
  </si>
  <si>
    <t>66</t>
  </si>
  <si>
    <t>5964161010</t>
  </si>
  <si>
    <t>Beton lehce zhutnitelný C 20/25;X0 F5 2 285 2 765</t>
  </si>
  <si>
    <t>-1583615912</t>
  </si>
  <si>
    <t>67</t>
  </si>
  <si>
    <t>7596720009</t>
  </si>
  <si>
    <t>Díly televizních zařízení Venkovní ocelový rozvaděč pro komplexní řešení venkovních kamerových bodů, osazený</t>
  </si>
  <si>
    <t>1473623540</t>
  </si>
  <si>
    <t>68</t>
  </si>
  <si>
    <t>7598035005</t>
  </si>
  <si>
    <t>Měření parametrů optického kabelu na třech vlnových délkách metodou OTDR a TM na skládce, kabelu do 8 vláken - včetně vyhotovení měřícího protokolu</t>
  </si>
  <si>
    <t>823034200</t>
  </si>
  <si>
    <t>69</t>
  </si>
  <si>
    <t>7596731116</t>
  </si>
  <si>
    <t>Kamerové systémy CCTV Kamera fixní NVR NUUO IP+, sw pro IP kamery/enkodéry, licence pro 12 zařízení</t>
  </si>
  <si>
    <t>512</t>
  </si>
  <si>
    <t>-1734215246</t>
  </si>
  <si>
    <t>70</t>
  </si>
  <si>
    <t>7592520010</t>
  </si>
  <si>
    <t>Dálková diagnostika DDTS ŽDC, Integrační koncentrátor s konfigurací min. 2x RS xxx, min. 2x ethernet 10/100/1000 MBit, USB, napájení 9-36 V DC, s funkcí konverze SNMPv3 na ČSN EN 60870-5-104 v průmyslovém provedení dle technických podmínek SŽDC</t>
  </si>
  <si>
    <t>-1589104570</t>
  </si>
  <si>
    <t>71</t>
  </si>
  <si>
    <t>7592520125</t>
  </si>
  <si>
    <t>Dálková diagnostika DDTS ŽDC, Licenční SW pro TeS - systémové a programové vybavení nového ternimálového serveru TeS</t>
  </si>
  <si>
    <t>-36704477</t>
  </si>
  <si>
    <t>72</t>
  </si>
  <si>
    <t>7592520130</t>
  </si>
  <si>
    <t>Dálková diagnostika DDTS ŽDC, Klientské pracoviště stacionární s konfigurací dle TZ, min. dle technických podmínek SŽDC k systému DDTS ŽDC, rozhraní ethernet 100 Mbit / 1 Gb, napájení 230 V AC, monitor LCD s min. úhlopříčkou 22"</t>
  </si>
  <si>
    <t>-1261385921</t>
  </si>
  <si>
    <t>01-02 - ÚRS</t>
  </si>
  <si>
    <t>460791112</t>
  </si>
  <si>
    <t>Montáž trubek ochranných uložených volně do rýhy plastových tuhých, vnitřního průměru přes 32 do 50 mm</t>
  </si>
  <si>
    <t>CS ÚRS 2022 02</t>
  </si>
  <si>
    <t>1441610849</t>
  </si>
  <si>
    <t>Online PSC</t>
  </si>
  <si>
    <t>https://podminky.urs.cz/item/CS_URS_2022_02/460791112</t>
  </si>
  <si>
    <t>PS 02 - Přenosový systém</t>
  </si>
  <si>
    <t>02-01 - ÚOŽI</t>
  </si>
  <si>
    <t>7492553012</t>
  </si>
  <si>
    <t>Montáž kabelů 2- a 3-žílových Cu do 35 mm2 - uložení do země, chráničky, na rošty, pod omítku apod.</t>
  </si>
  <si>
    <t>1245010529</t>
  </si>
  <si>
    <t>253496455</t>
  </si>
  <si>
    <t>-79825402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</si>
  <si>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</si>
  <si>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</si>
  <si>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-462740443</t>
  </si>
  <si>
    <t>-751739235</t>
  </si>
  <si>
    <t>7499250525</t>
  </si>
  <si>
    <t>Vyhotovení výchozí revizní zprávy příplatek za každých dalších i započatých 500 000 Kč přes 1 000 000 Kč</t>
  </si>
  <si>
    <t>-311403977</t>
  </si>
  <si>
    <t>-1388748166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</si>
  <si>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</si>
  <si>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</si>
  <si>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1088364269</t>
  </si>
  <si>
    <t>7592920750</t>
  </si>
  <si>
    <t xml:space="preserve">Baterie Staniční akumulátory Pb blok 12 V/120 Ah C10 s pancéřovanou trubkovou elektrodou,  uzavřený - gel, cena včetně spojovacího materiálu a bateriového nosiče či stojanu</t>
  </si>
  <si>
    <t>-846682489</t>
  </si>
  <si>
    <t>7592990012</t>
  </si>
  <si>
    <t>Baterie Staniční akumulátory Šroub izolovaný bateriový M8 s poplastovanou hlavou</t>
  </si>
  <si>
    <t>-1749282424</t>
  </si>
  <si>
    <t>7593005040</t>
  </si>
  <si>
    <t>Montáž zdroje síťového - se zapojením vodičů a přezkoušení funkce</t>
  </si>
  <si>
    <t>-1511923055</t>
  </si>
  <si>
    <t>7596001635</t>
  </si>
  <si>
    <t>Rádiová zařízení Sdružovač, zátěž apod. zdroj 48V DS-177-150, s bateriemi 150Ah</t>
  </si>
  <si>
    <t>1042101127</t>
  </si>
  <si>
    <t>7593315382</t>
  </si>
  <si>
    <t>Montáž panelu se svorkovnicemi</t>
  </si>
  <si>
    <t>-998321171</t>
  </si>
  <si>
    <t>7593315392</t>
  </si>
  <si>
    <t>Montáž panelu do RACKU 19"</t>
  </si>
  <si>
    <t>68356571</t>
  </si>
  <si>
    <t>7593310150</t>
  </si>
  <si>
    <t xml:space="preserve">Konstrukční díly Lišta uzemňovací-sestava  (CV725125006M)</t>
  </si>
  <si>
    <t>62888667</t>
  </si>
  <si>
    <t>-1274925803</t>
  </si>
  <si>
    <t>7595200520</t>
  </si>
  <si>
    <t>Telefonní ústředny Systémy Přenosové IP telefonie: callmanager do 300 portů SFP modul pro switch</t>
  </si>
  <si>
    <t>580191049</t>
  </si>
  <si>
    <t>7595605170</t>
  </si>
  <si>
    <t>Montáž routeru (směrovače), switche (přepínače) a huby (rozbočovače) instalace a konfigurace routeru upevněného expertní</t>
  </si>
  <si>
    <t>-1875427756</t>
  </si>
  <si>
    <t>7595600070</t>
  </si>
  <si>
    <t>Přenosová a datová zařízení Přenosové 1G ethernet Switch L3, 48 portů 10 / 100 / 1000</t>
  </si>
  <si>
    <t>-1561618903</t>
  </si>
  <si>
    <t>7494351022</t>
  </si>
  <si>
    <t>Montáž jističů (do 10 kA) dvoupólových nebo 1+N pólových přes 20 do 63 A</t>
  </si>
  <si>
    <t>-1507716189</t>
  </si>
  <si>
    <t>7494003036</t>
  </si>
  <si>
    <t>Modulární přístroje Jističe do 63 A; 6 kA 2-pólové In 16 A, Ue AC 230/400 V / DC 144 V, charakteristika B, 2pól, Icn 6 kA</t>
  </si>
  <si>
    <t>200238405</t>
  </si>
  <si>
    <t>7590560853</t>
  </si>
  <si>
    <t>Optické kabely Spojky a příslušenství pro optické sítě Optické Patchcordy SM 9/125 E2000/APC-E2000/APC, 9/125/900/1800, délka 1 m, DUPLEX</t>
  </si>
  <si>
    <t>840038148</t>
  </si>
  <si>
    <t>7598035206</t>
  </si>
  <si>
    <t>Nastavení a konfigurace přenosové a datové sítě, např. firewall, switchů, routerů, modemů</t>
  </si>
  <si>
    <t>-1357455228</t>
  </si>
  <si>
    <t>02-02 - ÚRS</t>
  </si>
  <si>
    <t>460581131</t>
  </si>
  <si>
    <t>Úprava terénu uvedení nezpevněného terénu do původního stavu v místě dočasného uložení výkopku s vyhrabáním, srovnáním a částečným dosetím trávy</t>
  </si>
  <si>
    <t>m2</t>
  </si>
  <si>
    <t>1252808170</t>
  </si>
  <si>
    <t>https://podminky.urs.cz/item/CS_URS_2022_02/460581131</t>
  </si>
  <si>
    <t>460631211</t>
  </si>
  <si>
    <t>Zemní protlaky řízené horizontální vrtání v hornině třídy těžitelnosti I a II skupiny 1 až 4 včetně protlačení trub v hloubce do 6 m vnějšího průměru vrtu do 90 mm</t>
  </si>
  <si>
    <t>-1860471028</t>
  </si>
  <si>
    <t>https://podminky.urs.cz/item/CS_URS_2022_02/460631211</t>
  </si>
  <si>
    <t>14011048</t>
  </si>
  <si>
    <t>trubka ocelová bezešvá hladká jakost 11 353 70x10mm</t>
  </si>
  <si>
    <t>-730989641</t>
  </si>
  <si>
    <t>460633113</t>
  </si>
  <si>
    <t>Zemní protlaky zemní práce nutné k provedení protlaku výkop včetně zásypu strojně startovací jáma v hornině třídy těžitelnosti II skupiny 4</t>
  </si>
  <si>
    <t>-1299929593</t>
  </si>
  <si>
    <t>https://podminky.urs.cz/item/CS_URS_2022_02/460633113</t>
  </si>
  <si>
    <t>460633213</t>
  </si>
  <si>
    <t>Zemní protlaky zemní práce nutné k provedení protlaku výkop včetně zásypu strojně koncová jáma v hornině třídy těžitelnosti II skupiny 4</t>
  </si>
  <si>
    <t>-1573140269</t>
  </si>
  <si>
    <t>https://podminky.urs.cz/item/CS_URS_2022_02/460633213</t>
  </si>
  <si>
    <t>PS 03 - TOK ŽST Dětřichov nad Bystřicí - ŽST Moravský Beroun</t>
  </si>
  <si>
    <t>03-01 - ÚOŽI</t>
  </si>
  <si>
    <t>7491552020</t>
  </si>
  <si>
    <t>Montáž protipožárních ucpávek a tmelů protipožární ucpávka kabelového prostupu, průměru do 110 mm, do EI 90 min. - protipožární ucpávky včetně příslušenství, vyhotovení a dodání atestu</t>
  </si>
  <si>
    <t>-1353178642</t>
  </si>
  <si>
    <t>7492100330</t>
  </si>
  <si>
    <t>Spojovací vedení, podpěrné izolátory Podpěrné izolátory, průchodky Ochranná kabelová průchodka</t>
  </si>
  <si>
    <t>1823163793</t>
  </si>
  <si>
    <t>7593505270</t>
  </si>
  <si>
    <t>Montáž kabelového označníku Ball Marker - upevnění kabelového označníku na plášť kabelu upevňovacími prvky</t>
  </si>
  <si>
    <t>-140348178</t>
  </si>
  <si>
    <t>7593501805</t>
  </si>
  <si>
    <t>Trasy kabelového vedení Lokátory a markery Ball marker 1421 - XR ID, oranžový telekomunikace zapisovatelný</t>
  </si>
  <si>
    <t>-1865527264</t>
  </si>
  <si>
    <t>7593501800</t>
  </si>
  <si>
    <t>Trasy kabelového vedení Lokátory a markery Ball Marker 1401-XR, oranžový telekomunikace</t>
  </si>
  <si>
    <t>583477774</t>
  </si>
  <si>
    <t>7492500880</t>
  </si>
  <si>
    <t>Kabely, vodiče, šňůry Cu - nn Vodič jednožílový Cu, plastová izolace H07V-K 16 žz (CYA)</t>
  </si>
  <si>
    <t>-167591654</t>
  </si>
  <si>
    <t>1214941699</t>
  </si>
  <si>
    <t>7491403380</t>
  </si>
  <si>
    <t>Kabelové rošty a žlaby Kabelové žlaby drátěné, pozinkované MERKUR 300/100 M2 galv.zinek</t>
  </si>
  <si>
    <t>-1439963083</t>
  </si>
  <si>
    <t>7590560631</t>
  </si>
  <si>
    <t>Optické kabely Spojky a příslušenství pro optické sítě Ostatní trubička v provedení bufferu 1m černá/10m bílá</t>
  </si>
  <si>
    <t>-655578035</t>
  </si>
  <si>
    <t>7590560554</t>
  </si>
  <si>
    <t>Optické kabely Spojky a příslušenství pro optické sítě Ostatní HDC 3000 - Horní kryt a zadní nosiče konstrukčních skupin 19"</t>
  </si>
  <si>
    <t>-978848329</t>
  </si>
  <si>
    <t>7590560621</t>
  </si>
  <si>
    <t>Optické kabely Spojky a příslušenství pro optické sítě Ostatní HDC 3000 - Spojovací-provařovací modul</t>
  </si>
  <si>
    <t>1768232064</t>
  </si>
  <si>
    <t>7590560611</t>
  </si>
  <si>
    <t>Optické kabely Spojky a příslušenství pro optické sítě Ostatní HDC 3000 - Konektorový modul E-2000, včetně 12x adaptérů a pigtailů, plně osazen</t>
  </si>
  <si>
    <t>-319927575</t>
  </si>
  <si>
    <t>7590560597</t>
  </si>
  <si>
    <t>Optické kabely Spojky a příslušenství pro optické sítě Ostatní HDC 3000 - 19“ vedení patchcordů</t>
  </si>
  <si>
    <t>1983738354</t>
  </si>
  <si>
    <t>7590560601</t>
  </si>
  <si>
    <t>Optické kabely Spojky a příslušenství pro optické sítě Ostatní HDC 3000 - 19“ zásobník rezervních délek patchcordů</t>
  </si>
  <si>
    <t>-1747325125</t>
  </si>
  <si>
    <t>7590560593</t>
  </si>
  <si>
    <t>Optické kabely Spojky a příslušenství pro optické sítě Ostatní HDC 3000 - 19“ zásobník na buffery</t>
  </si>
  <si>
    <t>296240747</t>
  </si>
  <si>
    <t>7593310625</t>
  </si>
  <si>
    <t>Konstrukční díly RACK 19" 27U 600x600 na kolečkách, kovový, prosklené dveře, ventilační jednotka horní, rozvodný panel 230V s přepěťovou ochranou a 5 zásuvkami</t>
  </si>
  <si>
    <t>-15360847</t>
  </si>
  <si>
    <t>7596001355</t>
  </si>
  <si>
    <t xml:space="preserve">Konektory krimpovací </t>
  </si>
  <si>
    <t>-1881497778</t>
  </si>
  <si>
    <t>7590560552</t>
  </si>
  <si>
    <t>Optické kabely Spojky a příslušenství pro optické sítě Ostatní HDC 3000 - 19“ nosič konstrukčních skupin pro 12x konektor nebo spoj. modul</t>
  </si>
  <si>
    <t>-1642911092</t>
  </si>
  <si>
    <t>7590560520-R</t>
  </si>
  <si>
    <t xml:space="preserve">Optické kabely Spojky a příslušenství pro optické kabely Kazeta pro uložení svárů_x000d_
</t>
  </si>
  <si>
    <t>138333146</t>
  </si>
  <si>
    <t>7593501125</t>
  </si>
  <si>
    <t>Trasy kabelového vedení Chráničky optického kabelu HDPE 6040 průměr 40/33 mm</t>
  </si>
  <si>
    <t>-570772065</t>
  </si>
  <si>
    <t>7593501195</t>
  </si>
  <si>
    <t>Trasy kabelového vedení Spojky šroubovací pro chráničky optického kabelu HDPE 5050 průměr 40 mm</t>
  </si>
  <si>
    <t>-954427172</t>
  </si>
  <si>
    <t>7593501500</t>
  </si>
  <si>
    <t>Trasy kabelového vedení Kabelové komory ROMOLD KS 100.63/70,8</t>
  </si>
  <si>
    <t>-1025571240</t>
  </si>
  <si>
    <t>7593501520</t>
  </si>
  <si>
    <t>Trasy kabelového vedení Kabelové komory ROMOLD Víko plastové prům. 63 pochozí vodotěsné</t>
  </si>
  <si>
    <t>226099481</t>
  </si>
  <si>
    <t>1076967563</t>
  </si>
  <si>
    <t>7590560659-R</t>
  </si>
  <si>
    <t xml:space="preserve">nástěnný optický distribuční box CODI-M střední vč.12x E2/APC adaptérů a pigtailů, průchodek pro kabely._x000d_
</t>
  </si>
  <si>
    <t>629268171</t>
  </si>
  <si>
    <t>7593501143</t>
  </si>
  <si>
    <t xml:space="preserve">Trasy kabelového vedení Chráničky optického kabelu HDPE Koncová zátka Jackmoon  38-46 mm</t>
  </si>
  <si>
    <t>1312714393</t>
  </si>
  <si>
    <t>7590560893</t>
  </si>
  <si>
    <t>Optické kabely Spojky a příslušenství pro optické sítě Optické Adaptéry duplex E2000/APC-E2000/APC</t>
  </si>
  <si>
    <t>-1504153547</t>
  </si>
  <si>
    <t>7590560409</t>
  </si>
  <si>
    <t>Optické kabely Spojky a příslušenství pro optické sítě Hrncová spojka, uspořádání vláken: UCNCP 9-28 S standardní, pro max 432 svárů</t>
  </si>
  <si>
    <t>1958384309</t>
  </si>
  <si>
    <t>7590560641</t>
  </si>
  <si>
    <t>Optické kabely Spojky a příslušenství pro optické sítě Ostatní Spojovací kazety s víčkem</t>
  </si>
  <si>
    <t>396661938</t>
  </si>
  <si>
    <t>7590560579</t>
  </si>
  <si>
    <t>Optické kabely Spojky a příslušenství pro optické sítě Ostatní Optický pigtail do 2 m</t>
  </si>
  <si>
    <t>556833721</t>
  </si>
  <si>
    <t>7590560104</t>
  </si>
  <si>
    <t>Optické kabely Optické kabely střední konstrukce pro záfuk, přifuk do HDPE chráničky 72 vl. 6x12 vl./trubička, HDPE plášť 8,1 mm (6 el.)</t>
  </si>
  <si>
    <t>516018023</t>
  </si>
  <si>
    <t>243549181</t>
  </si>
  <si>
    <t>7590560084</t>
  </si>
  <si>
    <t>Optické kabely Optické kabely střední konstrukce pro záfuk, přifuk do HDPE chráničky 48 vl.8x6 vl./trubička, HDPE plášť 8,1 mm (6 el.)</t>
  </si>
  <si>
    <t>406665743</t>
  </si>
  <si>
    <t>7590565030</t>
  </si>
  <si>
    <t>Spojování a ukončení kabelů optických instalace do spojky nebo rozvaděče - práce spojené s montáží specifikované kabelizace specifikovaným způsobem</t>
  </si>
  <si>
    <t>vlákno</t>
  </si>
  <si>
    <t>-711560769</t>
  </si>
  <si>
    <t>7590565052</t>
  </si>
  <si>
    <t>Spojování a ukončení kabelů optických svár optického vlákna ve spojce (rozvaděči) nad 36 vláken - práce spojené s montáží specifikované kabelizace specifikovaným způsobem</t>
  </si>
  <si>
    <t>-1537613553</t>
  </si>
  <si>
    <t>653541995</t>
  </si>
  <si>
    <t>7590565080</t>
  </si>
  <si>
    <t>Uložení kabelové rezervy optického kabelu</t>
  </si>
  <si>
    <t>-946118736</t>
  </si>
  <si>
    <t>-188266159</t>
  </si>
  <si>
    <t>7590565186</t>
  </si>
  <si>
    <t>Montáž optického kabelu závěsného formování a uložení rezervy optického kabelu do krytu (v objektu)</t>
  </si>
  <si>
    <t>1951094703</t>
  </si>
  <si>
    <t>-808622375</t>
  </si>
  <si>
    <t>7593315278</t>
  </si>
  <si>
    <t>Montáž kabelového roštu pro volné/pevné uložení šířky 320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</si>
  <si>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-1960444426</t>
  </si>
  <si>
    <t>7593315330</t>
  </si>
  <si>
    <t>Montáž datové skříně rack</t>
  </si>
  <si>
    <t>1109012654</t>
  </si>
  <si>
    <t>7593315390</t>
  </si>
  <si>
    <t>Montáž panelu (kazety, vany desek plošných spojů) plast do RACKU 19"</t>
  </si>
  <si>
    <t>-1440889399</t>
  </si>
  <si>
    <t>7593505090</t>
  </si>
  <si>
    <t>Montáž těsnicí kabelové příruby průchodky JackMoon</t>
  </si>
  <si>
    <t>1785027672</t>
  </si>
  <si>
    <t>7593505110</t>
  </si>
  <si>
    <t>Zatažení ochr. trubky HFX 20 uvnitř objektu</t>
  </si>
  <si>
    <t>-1493896006</t>
  </si>
  <si>
    <t>7593505134</t>
  </si>
  <si>
    <t>Zakrytí kabelu resp. trubek výstražnou folií (bez folie)</t>
  </si>
  <si>
    <t>-636330164</t>
  </si>
  <si>
    <t>7593505202</t>
  </si>
  <si>
    <t>Uložení HDPE trubky pro optický kabel do výkopu bez zřízení lože a bez krytí</t>
  </si>
  <si>
    <t>-1650840930</t>
  </si>
  <si>
    <t>7593505212</t>
  </si>
  <si>
    <t>Montáž ochranné trubky pro optický kabel HFXP na rošt - práce spojené s montáží specifikované kabelizace specifikovaným způsobem</t>
  </si>
  <si>
    <t>-700707612</t>
  </si>
  <si>
    <t>7593505220</t>
  </si>
  <si>
    <t>Montáž spojky Plasson na HDPE trubce rovné nebo redukční</t>
  </si>
  <si>
    <t>1083987455</t>
  </si>
  <si>
    <t>7593505240</t>
  </si>
  <si>
    <t>Montáž koncovky nebo záslepky Plasson na HDPE trubku</t>
  </si>
  <si>
    <t>516330575</t>
  </si>
  <si>
    <t>7593505250</t>
  </si>
  <si>
    <t>Montáž plastové komory na spojkování optického kabelu</t>
  </si>
  <si>
    <t>300756462</t>
  </si>
  <si>
    <t>1524622731</t>
  </si>
  <si>
    <t>7598035190</t>
  </si>
  <si>
    <t>Kontrola průchodnosti trubky pro optický kabel</t>
  </si>
  <si>
    <t>-783621516</t>
  </si>
  <si>
    <t>7593505322</t>
  </si>
  <si>
    <t>Uložení optického kabelu na rošt nad 12 vláken</t>
  </si>
  <si>
    <t>1408586225</t>
  </si>
  <si>
    <t>7598035105</t>
  </si>
  <si>
    <t>Měření OTDR (reflektometrická metoda) pro tři vlnové délky obousměrné</t>
  </si>
  <si>
    <t>811663591</t>
  </si>
  <si>
    <t>7598035125</t>
  </si>
  <si>
    <t>Měření TM (přímá metoda) pro tři vlnové délky obousměrné</t>
  </si>
  <si>
    <t>-949366910</t>
  </si>
  <si>
    <t>7498155025</t>
  </si>
  <si>
    <t>Montáž SKŘ-DŘT, čidla optického patchcordu duplexní ST-ST multimode - montáž zařízení, instalaci a uvedení do provozu, předepsaných zkoušek a vystavení protokolů a výchozí revize, účast na komplexním vyzkoušení ŘS jako celku, cenu dodavatelské dokumentace</t>
  </si>
  <si>
    <t>270044658</t>
  </si>
  <si>
    <t>7492551012</t>
  </si>
  <si>
    <t>Montáž vodičů jednožílových Cu do 50 mm2 - uložení na rošty, pod omítku, do rozvaděče apod.</t>
  </si>
  <si>
    <t>596090173</t>
  </si>
  <si>
    <t>7593325040</t>
  </si>
  <si>
    <t>Montáž kazety pro zásuvné jednotky</t>
  </si>
  <si>
    <t>676030530</t>
  </si>
  <si>
    <t>03-02 - ÚRS</t>
  </si>
  <si>
    <t>899924121</t>
  </si>
  <si>
    <t>Tlaková zkouška závlahového potrubí z LDPE nebo HDPE od DN 32 do DN 63</t>
  </si>
  <si>
    <t>-1306767759</t>
  </si>
  <si>
    <t>https://podminky.urs.cz/item/CS_URS_2022_02/899924121</t>
  </si>
  <si>
    <t>55291300</t>
  </si>
  <si>
    <t>těsnění pryžové s ocelovou vložkou DN 40</t>
  </si>
  <si>
    <t>496605712</t>
  </si>
  <si>
    <t>34571052</t>
  </si>
  <si>
    <t>trubka elektroinstalační ohebná EN 500 86-1141 (chránička) D 28,4 /34,5mm</t>
  </si>
  <si>
    <t>905496076</t>
  </si>
  <si>
    <t>44983221</t>
  </si>
  <si>
    <t>manžeta protipožární kabelová vnější průměr 150mm</t>
  </si>
  <si>
    <t>-266761068</t>
  </si>
  <si>
    <t>460010021</t>
  </si>
  <si>
    <t>Vytyčení trasy vedení kabelového (podzemního) v obvodu železniční stanice</t>
  </si>
  <si>
    <t>1481498076</t>
  </si>
  <si>
    <t>https://podminky.urs.cz/item/CS_URS_2022_02/460010021</t>
  </si>
  <si>
    <t>460010023</t>
  </si>
  <si>
    <t>Vytyčení trasy vedení kabelového (podzemního) ve volném terénu</t>
  </si>
  <si>
    <t>1254866236</t>
  </si>
  <si>
    <t>https://podminky.urs.cz/item/CS_URS_2022_02/460010023</t>
  </si>
  <si>
    <t>132551101</t>
  </si>
  <si>
    <t>Hloubení nezapažených rýh šířky do 800 mm strojně s urovnáním dna do předepsaného profilu a spádu v hornině třídy těžitelnosti III skupiny 6 do 20 m3</t>
  </si>
  <si>
    <t>1757849134</t>
  </si>
  <si>
    <t>https://podminky.urs.cz/item/CS_URS_2022_02/132551101</t>
  </si>
  <si>
    <t>174151101</t>
  </si>
  <si>
    <t>Zásyp sypaninou z jakékoliv horniny strojně s uložením výkopku ve vrstvách se zhutněním jam, šachet, rýh nebo kolem objektů v těchto vykopávkách</t>
  </si>
  <si>
    <t>-451097018</t>
  </si>
  <si>
    <t>https://podminky.urs.cz/item/CS_URS_2022_02/174151101</t>
  </si>
  <si>
    <t>460744112</t>
  </si>
  <si>
    <t>Osazení kabelových prostupů vyčištění stávajících kabelových trub čistící soupravou bez kabelové komory</t>
  </si>
  <si>
    <t>396763342</t>
  </si>
  <si>
    <t>https://podminky.urs.cz/item/CS_URS_2022_02/460744112</t>
  </si>
  <si>
    <t>460841811</t>
  </si>
  <si>
    <t>Osazení kabelové komory z plastů vyříznutí otvoru ve stěně kabelové komory HDPE</t>
  </si>
  <si>
    <t>822944883</t>
  </si>
  <si>
    <t>https://podminky.urs.cz/item/CS_URS_2022_02/460841811</t>
  </si>
  <si>
    <t>PS 04 - Úpravy v ŽST Dětřichov nad Bystřicí</t>
  </si>
  <si>
    <t>04-01 - ÚOŽI</t>
  </si>
  <si>
    <t>759-R</t>
  </si>
  <si>
    <t>Jedinečnost - dodávky - koncentrátory, řídící jednotky</t>
  </si>
  <si>
    <t>-726618025</t>
  </si>
  <si>
    <t>7498200200</t>
  </si>
  <si>
    <t>Ovládací počítač se specializovaným SW a HW</t>
  </si>
  <si>
    <t>-1418033336</t>
  </si>
  <si>
    <t>7499451510</t>
  </si>
  <si>
    <t>Vyhotovení zprávy o posouzení bezpečnosti (rizik) včetně analýzy a hodnocení rizik - v souladu s nařízením Evropské komise (ES) č. 352/52009 v rozsahu tohoto SO/PS</t>
  </si>
  <si>
    <t>181081154</t>
  </si>
  <si>
    <t>7491151021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</si>
  <si>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</si>
  <si>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399431156</t>
  </si>
  <si>
    <t>7499252564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</si>
  <si>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</si>
  <si>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548270127</t>
  </si>
  <si>
    <t>7499751030</t>
  </si>
  <si>
    <t>Dokončovací práce zkušební provoz - včetně prokázání technických a kvalitativních parametrů zařízení</t>
  </si>
  <si>
    <t>-455290161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</si>
  <si>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</si>
  <si>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</si>
  <si>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2059068740</t>
  </si>
  <si>
    <t>7593315276</t>
  </si>
  <si>
    <t>Montáž kabelového roštu pro volné/pevné uložení šířky 220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</si>
  <si>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489040262</t>
  </si>
  <si>
    <t>7491403350</t>
  </si>
  <si>
    <t>Kabelové rošty a žlaby Kabelové žlaby drátěné, pozinkované MERKUR 150/100 M2 galv.zinek</t>
  </si>
  <si>
    <t>184479487</t>
  </si>
  <si>
    <t>7491100240</t>
  </si>
  <si>
    <t xml:space="preserve">Trubková vedení Ohebné elektroinstalační trubky KOPOFLEX  50 černá UV stabilní</t>
  </si>
  <si>
    <t>-475462510</t>
  </si>
  <si>
    <t>7590610180</t>
  </si>
  <si>
    <t>Indikační a kolejové desky a ovládací pulty Tlačítko dvoupolohové vratné (CV720769001)</t>
  </si>
  <si>
    <t>-796388493</t>
  </si>
  <si>
    <t>7593315425</t>
  </si>
  <si>
    <t>Zhotovení jednoho zapojení při volné vazbě - naměření vodiče, zatažení a připojení</t>
  </si>
  <si>
    <t>-321988593</t>
  </si>
  <si>
    <t>7593317010</t>
  </si>
  <si>
    <t>Zrušení jednoho zapojení při volné vazbě {odpojení vodiče a jeho vytažení} - odpojení vodiče a jeho vytažení</t>
  </si>
  <si>
    <t>-1008857134</t>
  </si>
  <si>
    <t>1214127648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</si>
  <si>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</si>
  <si>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</si>
  <si>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437555683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</si>
  <si>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</si>
  <si>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</si>
  <si>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-1741162407</t>
  </si>
  <si>
    <t>04-02 - ÚRS</t>
  </si>
  <si>
    <t>727112054</t>
  </si>
  <si>
    <t>Trubní ucpávka ocelového potrubí s hořlavou izolací DN 65 stropem tl 150 mm požární odolnost EI 90-120</t>
  </si>
  <si>
    <t>2016051727</t>
  </si>
  <si>
    <t>https://podminky.urs.cz/item/CS_URS_2022_02/727112054</t>
  </si>
  <si>
    <t>468081122</t>
  </si>
  <si>
    <t>Vybourání otvorů pro elektroinstalace ve zdivu z lehkých betonů pl přes 0,09 do 0,25 m2 tl přes 15 do 30 cm</t>
  </si>
  <si>
    <t>-353348862</t>
  </si>
  <si>
    <t>https://podminky.urs.cz/item/CS_URS_2022_02/468081122</t>
  </si>
  <si>
    <t>HZS1302</t>
  </si>
  <si>
    <t>Hodinová zúčtovací sazba zedník specialista</t>
  </si>
  <si>
    <t>-2004896367</t>
  </si>
  <si>
    <t>https://podminky.urs.cz/item/CS_URS_2022_02/HZS1302</t>
  </si>
  <si>
    <t>PS 05 - Úpravy v ŽST Moravský Beroun</t>
  </si>
  <si>
    <t>05-01 - ÚOŽI</t>
  </si>
  <si>
    <t>175499332</t>
  </si>
  <si>
    <t>1936399279</t>
  </si>
  <si>
    <t>7590627010</t>
  </si>
  <si>
    <t>Demontáž stolu výpravčího pro počítačové ovládání</t>
  </si>
  <si>
    <t>-1156855944</t>
  </si>
  <si>
    <t>7590627020</t>
  </si>
  <si>
    <t>Demontáž pultu nouzové obsluhy</t>
  </si>
  <si>
    <t>-1426445511</t>
  </si>
  <si>
    <t>7590627030</t>
  </si>
  <si>
    <t>Demontáž jednotného obslužného pracoviště (JOP) nezálohovaného</t>
  </si>
  <si>
    <t>-316148788</t>
  </si>
  <si>
    <t>7590627040</t>
  </si>
  <si>
    <t>Demontáž elektronického grafikonu nezálohovaného bez SW</t>
  </si>
  <si>
    <t>1485197197</t>
  </si>
  <si>
    <t>7590627050</t>
  </si>
  <si>
    <t>Demontáž dostavby zobrazovací sekce JOP</t>
  </si>
  <si>
    <t>245453879</t>
  </si>
  <si>
    <t>7590627060</t>
  </si>
  <si>
    <t>Demontáž počítačového pracoviště výpravčího</t>
  </si>
  <si>
    <t>232580196</t>
  </si>
  <si>
    <t>7590627070</t>
  </si>
  <si>
    <t>Demontáž počítačového ovládání stanice včetně instalace HW a SW TPC</t>
  </si>
  <si>
    <t>-132265864</t>
  </si>
  <si>
    <t>7590627080</t>
  </si>
  <si>
    <t>Demontáž záznamového zařízení PC pro 4 - 8 vstupů</t>
  </si>
  <si>
    <t>-2059870472</t>
  </si>
  <si>
    <t>7590627090</t>
  </si>
  <si>
    <t>Demontáž trezoru pro počítač</t>
  </si>
  <si>
    <t>252148580</t>
  </si>
  <si>
    <t>7590625010</t>
  </si>
  <si>
    <t>Montáž stolu výpravčího pro počítačové ovládání - včetně montáže výpočetní techniky, propojovacích vedení a dvou monitorů</t>
  </si>
  <si>
    <t>849218658</t>
  </si>
  <si>
    <t>7590625020</t>
  </si>
  <si>
    <t>Montáž pultu nouzové obsluhy - včetně zatažení kabelů a jejich zapojení</t>
  </si>
  <si>
    <t>481294189</t>
  </si>
  <si>
    <t>7590625030</t>
  </si>
  <si>
    <t>Montáž jednotného obslužného pracoviště (JOP) nezálohovaného - montáž stolů pro umístění počítačového vybavení kanceláře, montáž výpočetní techniky, včetně propojovacích vedení a dvou monitorů</t>
  </si>
  <si>
    <t>1520512844</t>
  </si>
  <si>
    <t>7590625040</t>
  </si>
  <si>
    <t>Montáž elektronického grafikonu nezálohovaného bez SW - montáž stolů pro umístění počítačového vybavení kanceláře, montáž výpočetní techniky, včetně propojovacích vedení</t>
  </si>
  <si>
    <t>625338483</t>
  </si>
  <si>
    <t>7590625050</t>
  </si>
  <si>
    <t>Montáž dostavby zobrazovací sekce JOP - montáž výpočetní techniky, včetně propojovacích vedení a dvou monitorů</t>
  </si>
  <si>
    <t>1875417189</t>
  </si>
  <si>
    <t>7590625060</t>
  </si>
  <si>
    <t>Montáž počítačového pracoviště výpravčího - montáž stolů pro umístění počítačového vybavení kanceláře, montáž výpočetní techniky, včetně propojovacích vedení a dvou monitorů</t>
  </si>
  <si>
    <t>-1323800448</t>
  </si>
  <si>
    <t>7590625070</t>
  </si>
  <si>
    <t>Montáž počítačového ovládání stanice včetně instalace HW a SW TPC</t>
  </si>
  <si>
    <t>1989329204</t>
  </si>
  <si>
    <t>7590625080</t>
  </si>
  <si>
    <t>Montáž záznamového zařízení PC pro 4 - 8 vstupů</t>
  </si>
  <si>
    <t>1434102099</t>
  </si>
  <si>
    <t>7590625090</t>
  </si>
  <si>
    <t>Montáž trezoru pro počítač</t>
  </si>
  <si>
    <t>1129216179</t>
  </si>
  <si>
    <t>-1107066773</t>
  </si>
  <si>
    <t>-2115304733</t>
  </si>
  <si>
    <t>271967930</t>
  </si>
  <si>
    <t>-196057131</t>
  </si>
  <si>
    <t>-506727480</t>
  </si>
  <si>
    <t>-665060803</t>
  </si>
  <si>
    <t>892245881</t>
  </si>
  <si>
    <t>2140714877</t>
  </si>
  <si>
    <t>1308808920</t>
  </si>
  <si>
    <t>193171872</t>
  </si>
  <si>
    <t>545894855</t>
  </si>
  <si>
    <t>1728469344</t>
  </si>
  <si>
    <t>05-02 - ÚRS</t>
  </si>
  <si>
    <t>484895306</t>
  </si>
  <si>
    <t>-1341604834</t>
  </si>
  <si>
    <t>06 - VON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</si>
  <si>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</si>
  <si>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</si>
  <si>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</si>
  <si>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</si>
  <si>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</si>
  <si>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1024</t>
  </si>
  <si>
    <t>-1865404784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</si>
  <si>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</si>
  <si>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</si>
  <si>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%</t>
  </si>
  <si>
    <t>-29690388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</si>
  <si>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</si>
  <si>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</si>
  <si>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931940012</t>
  </si>
  <si>
    <t>9902101100</t>
  </si>
  <si>
    <t>Doprava obousměrná (např. dodávek z vlastních zásob zhotovitele nebo objednatele nebo výzisku) mechanizací o nosnosti přes 3,5 t sypanin (kameniva, písku, suti, dlažebních kostek, atd.) do 300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</si>
  <si>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</si>
  <si>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1133300652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</si>
  <si>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</si>
  <si>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</si>
  <si>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-1272700288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</si>
  <si>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</si>
  <si>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</si>
  <si>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1283719917</t>
  </si>
  <si>
    <t>024101301</t>
  </si>
  <si>
    <t>Inženýrská činnost posudky (např. statické aj.) a dozory</t>
  </si>
  <si>
    <t>1607849613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</si>
  <si>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</si>
  <si>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</si>
  <si>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-370215568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</si>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</sst>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2" fillId="2" borderId="20" xfId="0" applyFont="1" applyFill="1" applyBorder="1" applyAlignment="1" applyProtection="1">
      <alignment horizontal="left" vertical="center"/>
      <protection locked="0"/>
    </xf>
    <xf numFmtId="0" fontId="3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468081122" TargetMode="External" /><Relationship Id="rId2" Type="http://schemas.openxmlformats.org/officeDocument/2006/relationships/hyperlink" Target="https://podminky.urs.cz/item/CS_URS_2022_02/HZS1302" TargetMode="External" /><Relationship Id="rId3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460791112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460581131" TargetMode="External" /><Relationship Id="rId2" Type="http://schemas.openxmlformats.org/officeDocument/2006/relationships/hyperlink" Target="https://podminky.urs.cz/item/CS_URS_2022_02/460631211" TargetMode="External" /><Relationship Id="rId3" Type="http://schemas.openxmlformats.org/officeDocument/2006/relationships/hyperlink" Target="https://podminky.urs.cz/item/CS_URS_2022_02/460633113" TargetMode="External" /><Relationship Id="rId4" Type="http://schemas.openxmlformats.org/officeDocument/2006/relationships/hyperlink" Target="https://podminky.urs.cz/item/CS_URS_2022_02/460633213" TargetMode="External" /><Relationship Id="rId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899924121" TargetMode="External" /><Relationship Id="rId2" Type="http://schemas.openxmlformats.org/officeDocument/2006/relationships/hyperlink" Target="https://podminky.urs.cz/item/CS_URS_2022_02/460010021" TargetMode="External" /><Relationship Id="rId3" Type="http://schemas.openxmlformats.org/officeDocument/2006/relationships/hyperlink" Target="https://podminky.urs.cz/item/CS_URS_2022_02/460010023" TargetMode="External" /><Relationship Id="rId4" Type="http://schemas.openxmlformats.org/officeDocument/2006/relationships/hyperlink" Target="https://podminky.urs.cz/item/CS_URS_2022_02/13255110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460744112" TargetMode="External" /><Relationship Id="rId7" Type="http://schemas.openxmlformats.org/officeDocument/2006/relationships/hyperlink" Target="https://podminky.urs.cz/item/CS_URS_2022_02/460841811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27112054" TargetMode="External" /><Relationship Id="rId2" Type="http://schemas.openxmlformats.org/officeDocument/2006/relationships/hyperlink" Target="https://podminky.urs.cz/item/CS_URS_2022_02/468081122" TargetMode="External" /><Relationship Id="rId3" Type="http://schemas.openxmlformats.org/officeDocument/2006/relationships/hyperlink" Target="https://podminky.urs.cz/item/CS_URS_2022_02/HZS1302" TargetMode="External" /><Relationship Id="rId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21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21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21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21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21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F20221107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Údržba, opravy a odstraňování závad u SSZT 2022-23 – Oprava ovládání ZZ v úseku Olomouc - Krnov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Dětřichov nad Bystřicí - Moravský Beroun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7. 11. 2022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32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35</v>
      </c>
      <c r="AJ50" s="37"/>
      <c r="AK50" s="37"/>
      <c r="AL50" s="37"/>
      <c r="AM50" s="70" t="str">
        <f>IF(E20="","",E20)</f>
        <v>Jana Kotasková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1" t="s">
        <v>70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ROUND(AG55+AG58+AG61+AG64+AG67+AG70,2)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21</v>
      </c>
      <c r="AR54" s="101"/>
      <c r="AS54" s="102">
        <f>ROUND(AS55+AS58+AS61+AS64+AS67+AS70,2)</f>
        <v>0</v>
      </c>
      <c r="AT54" s="103">
        <f>ROUND(SUM(AV54:AW54),2)</f>
        <v>0</v>
      </c>
      <c r="AU54" s="104">
        <f>ROUND(AU55+AU58+AU61+AU64+AU67+AU70,5)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ROUND(AZ55+AZ58+AZ61+AZ64+AZ67+AZ70,2)</f>
        <v>0</v>
      </c>
      <c r="BA54" s="103">
        <f>ROUND(BA55+BA58+BA61+BA64+BA67+BA70,2)</f>
        <v>0</v>
      </c>
      <c r="BB54" s="103">
        <f>ROUND(BB55+BB58+BB61+BB64+BB67+BB70,2)</f>
        <v>0</v>
      </c>
      <c r="BC54" s="103">
        <f>ROUND(BC55+BC58+BC61+BC64+BC67+BC70,2)</f>
        <v>0</v>
      </c>
      <c r="BD54" s="105">
        <f>ROUND(BD55+BD58+BD61+BD64+BD67+BD70,2)</f>
        <v>0</v>
      </c>
      <c r="BE54" s="6"/>
      <c r="BS54" s="106" t="s">
        <v>72</v>
      </c>
      <c r="BT54" s="106" t="s">
        <v>73</v>
      </c>
      <c r="BU54" s="107" t="s">
        <v>74</v>
      </c>
      <c r="BV54" s="106" t="s">
        <v>75</v>
      </c>
      <c r="BW54" s="106" t="s">
        <v>5</v>
      </c>
      <c r="BX54" s="106" t="s">
        <v>76</v>
      </c>
      <c r="CL54" s="106" t="s">
        <v>19</v>
      </c>
    </row>
    <row r="55" s="7" customFormat="1" ht="16.5" customHeight="1">
      <c r="A55" s="7"/>
      <c r="B55" s="108"/>
      <c r="C55" s="109"/>
      <c r="D55" s="110" t="s">
        <v>77</v>
      </c>
      <c r="E55" s="110"/>
      <c r="F55" s="110"/>
      <c r="G55" s="110"/>
      <c r="H55" s="110"/>
      <c r="I55" s="111"/>
      <c r="J55" s="110" t="s">
        <v>78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ROUND(SUM(AG56:AG57),2)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79</v>
      </c>
      <c r="AR55" s="115"/>
      <c r="AS55" s="116">
        <f>ROUND(SUM(AS56:AS57),2)</f>
        <v>0</v>
      </c>
      <c r="AT55" s="117">
        <f>ROUND(SUM(AV55:AW55),2)</f>
        <v>0</v>
      </c>
      <c r="AU55" s="118">
        <f>ROUND(SUM(AU56:AU57),5)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ROUND(SUM(AZ56:AZ57),2)</f>
        <v>0</v>
      </c>
      <c r="BA55" s="117">
        <f>ROUND(SUM(BA56:BA57),2)</f>
        <v>0</v>
      </c>
      <c r="BB55" s="117">
        <f>ROUND(SUM(BB56:BB57),2)</f>
        <v>0</v>
      </c>
      <c r="BC55" s="117">
        <f>ROUND(SUM(BC56:BC57),2)</f>
        <v>0</v>
      </c>
      <c r="BD55" s="119">
        <f>ROUND(SUM(BD56:BD57),2)</f>
        <v>0</v>
      </c>
      <c r="BE55" s="7"/>
      <c r="BS55" s="120" t="s">
        <v>72</v>
      </c>
      <c r="BT55" s="120" t="s">
        <v>80</v>
      </c>
      <c r="BU55" s="120" t="s">
        <v>74</v>
      </c>
      <c r="BV55" s="120" t="s">
        <v>75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4" customFormat="1" ht="16.5" customHeight="1">
      <c r="A56" s="121" t="s">
        <v>83</v>
      </c>
      <c r="B56" s="60"/>
      <c r="C56" s="122"/>
      <c r="D56" s="122"/>
      <c r="E56" s="123" t="s">
        <v>84</v>
      </c>
      <c r="F56" s="123"/>
      <c r="G56" s="123"/>
      <c r="H56" s="123"/>
      <c r="I56" s="123"/>
      <c r="J56" s="122"/>
      <c r="K56" s="123" t="s">
        <v>85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'01-01 - ÚOŽI'!J32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86</v>
      </c>
      <c r="AR56" s="62"/>
      <c r="AS56" s="126">
        <v>0</v>
      </c>
      <c r="AT56" s="127">
        <f>ROUND(SUM(AV56:AW56),2)</f>
        <v>0</v>
      </c>
      <c r="AU56" s="128">
        <f>'01-01 - ÚOŽI'!P86</f>
        <v>0</v>
      </c>
      <c r="AV56" s="127">
        <f>'01-01 - ÚOŽI'!J35</f>
        <v>0</v>
      </c>
      <c r="AW56" s="127">
        <f>'01-01 - ÚOŽI'!J36</f>
        <v>0</v>
      </c>
      <c r="AX56" s="127">
        <f>'01-01 - ÚOŽI'!J37</f>
        <v>0</v>
      </c>
      <c r="AY56" s="127">
        <f>'01-01 - ÚOŽI'!J38</f>
        <v>0</v>
      </c>
      <c r="AZ56" s="127">
        <f>'01-01 - ÚOŽI'!F35</f>
        <v>0</v>
      </c>
      <c r="BA56" s="127">
        <f>'01-01 - ÚOŽI'!F36</f>
        <v>0</v>
      </c>
      <c r="BB56" s="127">
        <f>'01-01 - ÚOŽI'!F37</f>
        <v>0</v>
      </c>
      <c r="BC56" s="127">
        <f>'01-01 - ÚOŽI'!F38</f>
        <v>0</v>
      </c>
      <c r="BD56" s="129">
        <f>'01-01 - ÚOŽI'!F39</f>
        <v>0</v>
      </c>
      <c r="BE56" s="4"/>
      <c r="BT56" s="130" t="s">
        <v>82</v>
      </c>
      <c r="BV56" s="130" t="s">
        <v>75</v>
      </c>
      <c r="BW56" s="130" t="s">
        <v>87</v>
      </c>
      <c r="BX56" s="130" t="s">
        <v>81</v>
      </c>
      <c r="CL56" s="130" t="s">
        <v>19</v>
      </c>
    </row>
    <row r="57" s="4" customFormat="1" ht="16.5" customHeight="1">
      <c r="A57" s="121" t="s">
        <v>83</v>
      </c>
      <c r="B57" s="60"/>
      <c r="C57" s="122"/>
      <c r="D57" s="122"/>
      <c r="E57" s="123" t="s">
        <v>88</v>
      </c>
      <c r="F57" s="123"/>
      <c r="G57" s="123"/>
      <c r="H57" s="123"/>
      <c r="I57" s="123"/>
      <c r="J57" s="122"/>
      <c r="K57" s="123" t="s">
        <v>89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'01-02 - ÚRS'!J32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86</v>
      </c>
      <c r="AR57" s="62"/>
      <c r="AS57" s="126">
        <v>0</v>
      </c>
      <c r="AT57" s="127">
        <f>ROUND(SUM(AV57:AW57),2)</f>
        <v>0</v>
      </c>
      <c r="AU57" s="128">
        <f>'01-02 - ÚRS'!P86</f>
        <v>0</v>
      </c>
      <c r="AV57" s="127">
        <f>'01-02 - ÚRS'!J35</f>
        <v>0</v>
      </c>
      <c r="AW57" s="127">
        <f>'01-02 - ÚRS'!J36</f>
        <v>0</v>
      </c>
      <c r="AX57" s="127">
        <f>'01-02 - ÚRS'!J37</f>
        <v>0</v>
      </c>
      <c r="AY57" s="127">
        <f>'01-02 - ÚRS'!J38</f>
        <v>0</v>
      </c>
      <c r="AZ57" s="127">
        <f>'01-02 - ÚRS'!F35</f>
        <v>0</v>
      </c>
      <c r="BA57" s="127">
        <f>'01-02 - ÚRS'!F36</f>
        <v>0</v>
      </c>
      <c r="BB57" s="127">
        <f>'01-02 - ÚRS'!F37</f>
        <v>0</v>
      </c>
      <c r="BC57" s="127">
        <f>'01-02 - ÚRS'!F38</f>
        <v>0</v>
      </c>
      <c r="BD57" s="129">
        <f>'01-02 - ÚRS'!F39</f>
        <v>0</v>
      </c>
      <c r="BE57" s="4"/>
      <c r="BT57" s="130" t="s">
        <v>82</v>
      </c>
      <c r="BV57" s="130" t="s">
        <v>75</v>
      </c>
      <c r="BW57" s="130" t="s">
        <v>90</v>
      </c>
      <c r="BX57" s="130" t="s">
        <v>81</v>
      </c>
      <c r="CL57" s="130" t="s">
        <v>19</v>
      </c>
    </row>
    <row r="58" s="7" customFormat="1" ht="16.5" customHeight="1">
      <c r="A58" s="7"/>
      <c r="B58" s="108"/>
      <c r="C58" s="109"/>
      <c r="D58" s="110" t="s">
        <v>91</v>
      </c>
      <c r="E58" s="110"/>
      <c r="F58" s="110"/>
      <c r="G58" s="110"/>
      <c r="H58" s="110"/>
      <c r="I58" s="111"/>
      <c r="J58" s="110" t="s">
        <v>92</v>
      </c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2">
        <f>ROUND(SUM(AG59:AG60),2)</f>
        <v>0</v>
      </c>
      <c r="AH58" s="111"/>
      <c r="AI58" s="111"/>
      <c r="AJ58" s="111"/>
      <c r="AK58" s="111"/>
      <c r="AL58" s="111"/>
      <c r="AM58" s="111"/>
      <c r="AN58" s="113">
        <f>SUM(AG58,AT58)</f>
        <v>0</v>
      </c>
      <c r="AO58" s="111"/>
      <c r="AP58" s="111"/>
      <c r="AQ58" s="114" t="s">
        <v>79</v>
      </c>
      <c r="AR58" s="115"/>
      <c r="AS58" s="116">
        <f>ROUND(SUM(AS59:AS60),2)</f>
        <v>0</v>
      </c>
      <c r="AT58" s="117">
        <f>ROUND(SUM(AV58:AW58),2)</f>
        <v>0</v>
      </c>
      <c r="AU58" s="118">
        <f>ROUND(SUM(AU59:AU60),5)</f>
        <v>0</v>
      </c>
      <c r="AV58" s="117">
        <f>ROUND(AZ58*L29,2)</f>
        <v>0</v>
      </c>
      <c r="AW58" s="117">
        <f>ROUND(BA58*L30,2)</f>
        <v>0</v>
      </c>
      <c r="AX58" s="117">
        <f>ROUND(BB58*L29,2)</f>
        <v>0</v>
      </c>
      <c r="AY58" s="117">
        <f>ROUND(BC58*L30,2)</f>
        <v>0</v>
      </c>
      <c r="AZ58" s="117">
        <f>ROUND(SUM(AZ59:AZ60),2)</f>
        <v>0</v>
      </c>
      <c r="BA58" s="117">
        <f>ROUND(SUM(BA59:BA60),2)</f>
        <v>0</v>
      </c>
      <c r="BB58" s="117">
        <f>ROUND(SUM(BB59:BB60),2)</f>
        <v>0</v>
      </c>
      <c r="BC58" s="117">
        <f>ROUND(SUM(BC59:BC60),2)</f>
        <v>0</v>
      </c>
      <c r="BD58" s="119">
        <f>ROUND(SUM(BD59:BD60),2)</f>
        <v>0</v>
      </c>
      <c r="BE58" s="7"/>
      <c r="BS58" s="120" t="s">
        <v>72</v>
      </c>
      <c r="BT58" s="120" t="s">
        <v>80</v>
      </c>
      <c r="BU58" s="120" t="s">
        <v>74</v>
      </c>
      <c r="BV58" s="120" t="s">
        <v>75</v>
      </c>
      <c r="BW58" s="120" t="s">
        <v>93</v>
      </c>
      <c r="BX58" s="120" t="s">
        <v>5</v>
      </c>
      <c r="CL58" s="120" t="s">
        <v>19</v>
      </c>
      <c r="CM58" s="120" t="s">
        <v>82</v>
      </c>
    </row>
    <row r="59" s="4" customFormat="1" ht="16.5" customHeight="1">
      <c r="A59" s="121" t="s">
        <v>83</v>
      </c>
      <c r="B59" s="60"/>
      <c r="C59" s="122"/>
      <c r="D59" s="122"/>
      <c r="E59" s="123" t="s">
        <v>94</v>
      </c>
      <c r="F59" s="123"/>
      <c r="G59" s="123"/>
      <c r="H59" s="123"/>
      <c r="I59" s="123"/>
      <c r="J59" s="122"/>
      <c r="K59" s="123" t="s">
        <v>85</v>
      </c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4">
        <f>'02-01 - ÚOŽI'!J32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86</v>
      </c>
      <c r="AR59" s="62"/>
      <c r="AS59" s="126">
        <v>0</v>
      </c>
      <c r="AT59" s="127">
        <f>ROUND(SUM(AV59:AW59),2)</f>
        <v>0</v>
      </c>
      <c r="AU59" s="128">
        <f>'02-01 - ÚOŽI'!P86</f>
        <v>0</v>
      </c>
      <c r="AV59" s="127">
        <f>'02-01 - ÚOŽI'!J35</f>
        <v>0</v>
      </c>
      <c r="AW59" s="127">
        <f>'02-01 - ÚOŽI'!J36</f>
        <v>0</v>
      </c>
      <c r="AX59" s="127">
        <f>'02-01 - ÚOŽI'!J37</f>
        <v>0</v>
      </c>
      <c r="AY59" s="127">
        <f>'02-01 - ÚOŽI'!J38</f>
        <v>0</v>
      </c>
      <c r="AZ59" s="127">
        <f>'02-01 - ÚOŽI'!F35</f>
        <v>0</v>
      </c>
      <c r="BA59" s="127">
        <f>'02-01 - ÚOŽI'!F36</f>
        <v>0</v>
      </c>
      <c r="BB59" s="127">
        <f>'02-01 - ÚOŽI'!F37</f>
        <v>0</v>
      </c>
      <c r="BC59" s="127">
        <f>'02-01 - ÚOŽI'!F38</f>
        <v>0</v>
      </c>
      <c r="BD59" s="129">
        <f>'02-01 - ÚOŽI'!F39</f>
        <v>0</v>
      </c>
      <c r="BE59" s="4"/>
      <c r="BT59" s="130" t="s">
        <v>82</v>
      </c>
      <c r="BV59" s="130" t="s">
        <v>75</v>
      </c>
      <c r="BW59" s="130" t="s">
        <v>95</v>
      </c>
      <c r="BX59" s="130" t="s">
        <v>93</v>
      </c>
      <c r="CL59" s="130" t="s">
        <v>19</v>
      </c>
    </row>
    <row r="60" s="4" customFormat="1" ht="16.5" customHeight="1">
      <c r="A60" s="121" t="s">
        <v>83</v>
      </c>
      <c r="B60" s="60"/>
      <c r="C60" s="122"/>
      <c r="D60" s="122"/>
      <c r="E60" s="123" t="s">
        <v>96</v>
      </c>
      <c r="F60" s="123"/>
      <c r="G60" s="123"/>
      <c r="H60" s="123"/>
      <c r="I60" s="123"/>
      <c r="J60" s="122"/>
      <c r="K60" s="123" t="s">
        <v>89</v>
      </c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4">
        <f>'02-02 - ÚRS'!J32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86</v>
      </c>
      <c r="AR60" s="62"/>
      <c r="AS60" s="126">
        <v>0</v>
      </c>
      <c r="AT60" s="127">
        <f>ROUND(SUM(AV60:AW60),2)</f>
        <v>0</v>
      </c>
      <c r="AU60" s="128">
        <f>'02-02 - ÚRS'!P86</f>
        <v>0</v>
      </c>
      <c r="AV60" s="127">
        <f>'02-02 - ÚRS'!J35</f>
        <v>0</v>
      </c>
      <c r="AW60" s="127">
        <f>'02-02 - ÚRS'!J36</f>
        <v>0</v>
      </c>
      <c r="AX60" s="127">
        <f>'02-02 - ÚRS'!J37</f>
        <v>0</v>
      </c>
      <c r="AY60" s="127">
        <f>'02-02 - ÚRS'!J38</f>
        <v>0</v>
      </c>
      <c r="AZ60" s="127">
        <f>'02-02 - ÚRS'!F35</f>
        <v>0</v>
      </c>
      <c r="BA60" s="127">
        <f>'02-02 - ÚRS'!F36</f>
        <v>0</v>
      </c>
      <c r="BB60" s="127">
        <f>'02-02 - ÚRS'!F37</f>
        <v>0</v>
      </c>
      <c r="BC60" s="127">
        <f>'02-02 - ÚRS'!F38</f>
        <v>0</v>
      </c>
      <c r="BD60" s="129">
        <f>'02-02 - ÚRS'!F39</f>
        <v>0</v>
      </c>
      <c r="BE60" s="4"/>
      <c r="BT60" s="130" t="s">
        <v>82</v>
      </c>
      <c r="BV60" s="130" t="s">
        <v>75</v>
      </c>
      <c r="BW60" s="130" t="s">
        <v>97</v>
      </c>
      <c r="BX60" s="130" t="s">
        <v>93</v>
      </c>
      <c r="CL60" s="130" t="s">
        <v>19</v>
      </c>
    </row>
    <row r="61" s="7" customFormat="1" ht="24.75" customHeight="1">
      <c r="A61" s="7"/>
      <c r="B61" s="108"/>
      <c r="C61" s="109"/>
      <c r="D61" s="110" t="s">
        <v>98</v>
      </c>
      <c r="E61" s="110"/>
      <c r="F61" s="110"/>
      <c r="G61" s="110"/>
      <c r="H61" s="110"/>
      <c r="I61" s="111"/>
      <c r="J61" s="110" t="s">
        <v>99</v>
      </c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2">
        <f>ROUND(SUM(AG62:AG63),2)</f>
        <v>0</v>
      </c>
      <c r="AH61" s="111"/>
      <c r="AI61" s="111"/>
      <c r="AJ61" s="111"/>
      <c r="AK61" s="111"/>
      <c r="AL61" s="111"/>
      <c r="AM61" s="111"/>
      <c r="AN61" s="113">
        <f>SUM(AG61,AT61)</f>
        <v>0</v>
      </c>
      <c r="AO61" s="111"/>
      <c r="AP61" s="111"/>
      <c r="AQ61" s="114" t="s">
        <v>79</v>
      </c>
      <c r="AR61" s="115"/>
      <c r="AS61" s="116">
        <f>ROUND(SUM(AS62:AS63),2)</f>
        <v>0</v>
      </c>
      <c r="AT61" s="117">
        <f>ROUND(SUM(AV61:AW61),2)</f>
        <v>0</v>
      </c>
      <c r="AU61" s="118">
        <f>ROUND(SUM(AU62:AU63),5)</f>
        <v>0</v>
      </c>
      <c r="AV61" s="117">
        <f>ROUND(AZ61*L29,2)</f>
        <v>0</v>
      </c>
      <c r="AW61" s="117">
        <f>ROUND(BA61*L30,2)</f>
        <v>0</v>
      </c>
      <c r="AX61" s="117">
        <f>ROUND(BB61*L29,2)</f>
        <v>0</v>
      </c>
      <c r="AY61" s="117">
        <f>ROUND(BC61*L30,2)</f>
        <v>0</v>
      </c>
      <c r="AZ61" s="117">
        <f>ROUND(SUM(AZ62:AZ63),2)</f>
        <v>0</v>
      </c>
      <c r="BA61" s="117">
        <f>ROUND(SUM(BA62:BA63),2)</f>
        <v>0</v>
      </c>
      <c r="BB61" s="117">
        <f>ROUND(SUM(BB62:BB63),2)</f>
        <v>0</v>
      </c>
      <c r="BC61" s="117">
        <f>ROUND(SUM(BC62:BC63),2)</f>
        <v>0</v>
      </c>
      <c r="BD61" s="119">
        <f>ROUND(SUM(BD62:BD63),2)</f>
        <v>0</v>
      </c>
      <c r="BE61" s="7"/>
      <c r="BS61" s="120" t="s">
        <v>72</v>
      </c>
      <c r="BT61" s="120" t="s">
        <v>80</v>
      </c>
      <c r="BU61" s="120" t="s">
        <v>74</v>
      </c>
      <c r="BV61" s="120" t="s">
        <v>75</v>
      </c>
      <c r="BW61" s="120" t="s">
        <v>100</v>
      </c>
      <c r="BX61" s="120" t="s">
        <v>5</v>
      </c>
      <c r="CL61" s="120" t="s">
        <v>19</v>
      </c>
      <c r="CM61" s="120" t="s">
        <v>82</v>
      </c>
    </row>
    <row r="62" s="4" customFormat="1" ht="16.5" customHeight="1">
      <c r="A62" s="121" t="s">
        <v>83</v>
      </c>
      <c r="B62" s="60"/>
      <c r="C62" s="122"/>
      <c r="D62" s="122"/>
      <c r="E62" s="123" t="s">
        <v>101</v>
      </c>
      <c r="F62" s="123"/>
      <c r="G62" s="123"/>
      <c r="H62" s="123"/>
      <c r="I62" s="123"/>
      <c r="J62" s="122"/>
      <c r="K62" s="123" t="s">
        <v>85</v>
      </c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123"/>
      <c r="AG62" s="124">
        <f>'03-01 - ÚOŽI'!J32</f>
        <v>0</v>
      </c>
      <c r="AH62" s="122"/>
      <c r="AI62" s="122"/>
      <c r="AJ62" s="122"/>
      <c r="AK62" s="122"/>
      <c r="AL62" s="122"/>
      <c r="AM62" s="122"/>
      <c r="AN62" s="124">
        <f>SUM(AG62,AT62)</f>
        <v>0</v>
      </c>
      <c r="AO62" s="122"/>
      <c r="AP62" s="122"/>
      <c r="AQ62" s="125" t="s">
        <v>86</v>
      </c>
      <c r="AR62" s="62"/>
      <c r="AS62" s="126">
        <v>0</v>
      </c>
      <c r="AT62" s="127">
        <f>ROUND(SUM(AV62:AW62),2)</f>
        <v>0</v>
      </c>
      <c r="AU62" s="128">
        <f>'03-01 - ÚOŽI'!P86</f>
        <v>0</v>
      </c>
      <c r="AV62" s="127">
        <f>'03-01 - ÚOŽI'!J35</f>
        <v>0</v>
      </c>
      <c r="AW62" s="127">
        <f>'03-01 - ÚOŽI'!J36</f>
        <v>0</v>
      </c>
      <c r="AX62" s="127">
        <f>'03-01 - ÚOŽI'!J37</f>
        <v>0</v>
      </c>
      <c r="AY62" s="127">
        <f>'03-01 - ÚOŽI'!J38</f>
        <v>0</v>
      </c>
      <c r="AZ62" s="127">
        <f>'03-01 - ÚOŽI'!F35</f>
        <v>0</v>
      </c>
      <c r="BA62" s="127">
        <f>'03-01 - ÚOŽI'!F36</f>
        <v>0</v>
      </c>
      <c r="BB62" s="127">
        <f>'03-01 - ÚOŽI'!F37</f>
        <v>0</v>
      </c>
      <c r="BC62" s="127">
        <f>'03-01 - ÚOŽI'!F38</f>
        <v>0</v>
      </c>
      <c r="BD62" s="129">
        <f>'03-01 - ÚOŽI'!F39</f>
        <v>0</v>
      </c>
      <c r="BE62" s="4"/>
      <c r="BT62" s="130" t="s">
        <v>82</v>
      </c>
      <c r="BV62" s="130" t="s">
        <v>75</v>
      </c>
      <c r="BW62" s="130" t="s">
        <v>102</v>
      </c>
      <c r="BX62" s="130" t="s">
        <v>100</v>
      </c>
      <c r="CL62" s="130" t="s">
        <v>19</v>
      </c>
    </row>
    <row r="63" s="4" customFormat="1" ht="16.5" customHeight="1">
      <c r="A63" s="121" t="s">
        <v>83</v>
      </c>
      <c r="B63" s="60"/>
      <c r="C63" s="122"/>
      <c r="D63" s="122"/>
      <c r="E63" s="123" t="s">
        <v>103</v>
      </c>
      <c r="F63" s="123"/>
      <c r="G63" s="123"/>
      <c r="H63" s="123"/>
      <c r="I63" s="123"/>
      <c r="J63" s="122"/>
      <c r="K63" s="123" t="s">
        <v>89</v>
      </c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123"/>
      <c r="AG63" s="124">
        <f>'03-02 - ÚRS'!J32</f>
        <v>0</v>
      </c>
      <c r="AH63" s="122"/>
      <c r="AI63" s="122"/>
      <c r="AJ63" s="122"/>
      <c r="AK63" s="122"/>
      <c r="AL63" s="122"/>
      <c r="AM63" s="122"/>
      <c r="AN63" s="124">
        <f>SUM(AG63,AT63)</f>
        <v>0</v>
      </c>
      <c r="AO63" s="122"/>
      <c r="AP63" s="122"/>
      <c r="AQ63" s="125" t="s">
        <v>86</v>
      </c>
      <c r="AR63" s="62"/>
      <c r="AS63" s="126">
        <v>0</v>
      </c>
      <c r="AT63" s="127">
        <f>ROUND(SUM(AV63:AW63),2)</f>
        <v>0</v>
      </c>
      <c r="AU63" s="128">
        <f>'03-02 - ÚRS'!P86</f>
        <v>0</v>
      </c>
      <c r="AV63" s="127">
        <f>'03-02 - ÚRS'!J35</f>
        <v>0</v>
      </c>
      <c r="AW63" s="127">
        <f>'03-02 - ÚRS'!J36</f>
        <v>0</v>
      </c>
      <c r="AX63" s="127">
        <f>'03-02 - ÚRS'!J37</f>
        <v>0</v>
      </c>
      <c r="AY63" s="127">
        <f>'03-02 - ÚRS'!J38</f>
        <v>0</v>
      </c>
      <c r="AZ63" s="127">
        <f>'03-02 - ÚRS'!F35</f>
        <v>0</v>
      </c>
      <c r="BA63" s="127">
        <f>'03-02 - ÚRS'!F36</f>
        <v>0</v>
      </c>
      <c r="BB63" s="127">
        <f>'03-02 - ÚRS'!F37</f>
        <v>0</v>
      </c>
      <c r="BC63" s="127">
        <f>'03-02 - ÚRS'!F38</f>
        <v>0</v>
      </c>
      <c r="BD63" s="129">
        <f>'03-02 - ÚRS'!F39</f>
        <v>0</v>
      </c>
      <c r="BE63" s="4"/>
      <c r="BT63" s="130" t="s">
        <v>82</v>
      </c>
      <c r="BV63" s="130" t="s">
        <v>75</v>
      </c>
      <c r="BW63" s="130" t="s">
        <v>104</v>
      </c>
      <c r="BX63" s="130" t="s">
        <v>100</v>
      </c>
      <c r="CL63" s="130" t="s">
        <v>19</v>
      </c>
    </row>
    <row r="64" s="7" customFormat="1" ht="16.5" customHeight="1">
      <c r="A64" s="7"/>
      <c r="B64" s="108"/>
      <c r="C64" s="109"/>
      <c r="D64" s="110" t="s">
        <v>105</v>
      </c>
      <c r="E64" s="110"/>
      <c r="F64" s="110"/>
      <c r="G64" s="110"/>
      <c r="H64" s="110"/>
      <c r="I64" s="111"/>
      <c r="J64" s="110" t="s">
        <v>106</v>
      </c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2">
        <f>ROUND(SUM(AG65:AG66),2)</f>
        <v>0</v>
      </c>
      <c r="AH64" s="111"/>
      <c r="AI64" s="111"/>
      <c r="AJ64" s="111"/>
      <c r="AK64" s="111"/>
      <c r="AL64" s="111"/>
      <c r="AM64" s="111"/>
      <c r="AN64" s="113">
        <f>SUM(AG64,AT64)</f>
        <v>0</v>
      </c>
      <c r="AO64" s="111"/>
      <c r="AP64" s="111"/>
      <c r="AQ64" s="114" t="s">
        <v>79</v>
      </c>
      <c r="AR64" s="115"/>
      <c r="AS64" s="116">
        <f>ROUND(SUM(AS65:AS66),2)</f>
        <v>0</v>
      </c>
      <c r="AT64" s="117">
        <f>ROUND(SUM(AV64:AW64),2)</f>
        <v>0</v>
      </c>
      <c r="AU64" s="118">
        <f>ROUND(SUM(AU65:AU66),5)</f>
        <v>0</v>
      </c>
      <c r="AV64" s="117">
        <f>ROUND(AZ64*L29,2)</f>
        <v>0</v>
      </c>
      <c r="AW64" s="117">
        <f>ROUND(BA64*L30,2)</f>
        <v>0</v>
      </c>
      <c r="AX64" s="117">
        <f>ROUND(BB64*L29,2)</f>
        <v>0</v>
      </c>
      <c r="AY64" s="117">
        <f>ROUND(BC64*L30,2)</f>
        <v>0</v>
      </c>
      <c r="AZ64" s="117">
        <f>ROUND(SUM(AZ65:AZ66),2)</f>
        <v>0</v>
      </c>
      <c r="BA64" s="117">
        <f>ROUND(SUM(BA65:BA66),2)</f>
        <v>0</v>
      </c>
      <c r="BB64" s="117">
        <f>ROUND(SUM(BB65:BB66),2)</f>
        <v>0</v>
      </c>
      <c r="BC64" s="117">
        <f>ROUND(SUM(BC65:BC66),2)</f>
        <v>0</v>
      </c>
      <c r="BD64" s="119">
        <f>ROUND(SUM(BD65:BD66),2)</f>
        <v>0</v>
      </c>
      <c r="BE64" s="7"/>
      <c r="BS64" s="120" t="s">
        <v>72</v>
      </c>
      <c r="BT64" s="120" t="s">
        <v>80</v>
      </c>
      <c r="BU64" s="120" t="s">
        <v>74</v>
      </c>
      <c r="BV64" s="120" t="s">
        <v>75</v>
      </c>
      <c r="BW64" s="120" t="s">
        <v>107</v>
      </c>
      <c r="BX64" s="120" t="s">
        <v>5</v>
      </c>
      <c r="CL64" s="120" t="s">
        <v>19</v>
      </c>
      <c r="CM64" s="120" t="s">
        <v>82</v>
      </c>
    </row>
    <row r="65" s="4" customFormat="1" ht="16.5" customHeight="1">
      <c r="A65" s="121" t="s">
        <v>83</v>
      </c>
      <c r="B65" s="60"/>
      <c r="C65" s="122"/>
      <c r="D65" s="122"/>
      <c r="E65" s="123" t="s">
        <v>108</v>
      </c>
      <c r="F65" s="123"/>
      <c r="G65" s="123"/>
      <c r="H65" s="123"/>
      <c r="I65" s="123"/>
      <c r="J65" s="122"/>
      <c r="K65" s="123" t="s">
        <v>85</v>
      </c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4">
        <f>'04-01 - ÚOŽI'!J32</f>
        <v>0</v>
      </c>
      <c r="AH65" s="122"/>
      <c r="AI65" s="122"/>
      <c r="AJ65" s="122"/>
      <c r="AK65" s="122"/>
      <c r="AL65" s="122"/>
      <c r="AM65" s="122"/>
      <c r="AN65" s="124">
        <f>SUM(AG65,AT65)</f>
        <v>0</v>
      </c>
      <c r="AO65" s="122"/>
      <c r="AP65" s="122"/>
      <c r="AQ65" s="125" t="s">
        <v>86</v>
      </c>
      <c r="AR65" s="62"/>
      <c r="AS65" s="126">
        <v>0</v>
      </c>
      <c r="AT65" s="127">
        <f>ROUND(SUM(AV65:AW65),2)</f>
        <v>0</v>
      </c>
      <c r="AU65" s="128">
        <f>'04-01 - ÚOŽI'!P86</f>
        <v>0</v>
      </c>
      <c r="AV65" s="127">
        <f>'04-01 - ÚOŽI'!J35</f>
        <v>0</v>
      </c>
      <c r="AW65" s="127">
        <f>'04-01 - ÚOŽI'!J36</f>
        <v>0</v>
      </c>
      <c r="AX65" s="127">
        <f>'04-01 - ÚOŽI'!J37</f>
        <v>0</v>
      </c>
      <c r="AY65" s="127">
        <f>'04-01 - ÚOŽI'!J38</f>
        <v>0</v>
      </c>
      <c r="AZ65" s="127">
        <f>'04-01 - ÚOŽI'!F35</f>
        <v>0</v>
      </c>
      <c r="BA65" s="127">
        <f>'04-01 - ÚOŽI'!F36</f>
        <v>0</v>
      </c>
      <c r="BB65" s="127">
        <f>'04-01 - ÚOŽI'!F37</f>
        <v>0</v>
      </c>
      <c r="BC65" s="127">
        <f>'04-01 - ÚOŽI'!F38</f>
        <v>0</v>
      </c>
      <c r="BD65" s="129">
        <f>'04-01 - ÚOŽI'!F39</f>
        <v>0</v>
      </c>
      <c r="BE65" s="4"/>
      <c r="BT65" s="130" t="s">
        <v>82</v>
      </c>
      <c r="BV65" s="130" t="s">
        <v>75</v>
      </c>
      <c r="BW65" s="130" t="s">
        <v>109</v>
      </c>
      <c r="BX65" s="130" t="s">
        <v>107</v>
      </c>
      <c r="CL65" s="130" t="s">
        <v>19</v>
      </c>
    </row>
    <row r="66" s="4" customFormat="1" ht="16.5" customHeight="1">
      <c r="A66" s="121" t="s">
        <v>83</v>
      </c>
      <c r="B66" s="60"/>
      <c r="C66" s="122"/>
      <c r="D66" s="122"/>
      <c r="E66" s="123" t="s">
        <v>110</v>
      </c>
      <c r="F66" s="123"/>
      <c r="G66" s="123"/>
      <c r="H66" s="123"/>
      <c r="I66" s="123"/>
      <c r="J66" s="122"/>
      <c r="K66" s="123" t="s">
        <v>89</v>
      </c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4">
        <f>'04-02 - ÚRS'!J32</f>
        <v>0</v>
      </c>
      <c r="AH66" s="122"/>
      <c r="AI66" s="122"/>
      <c r="AJ66" s="122"/>
      <c r="AK66" s="122"/>
      <c r="AL66" s="122"/>
      <c r="AM66" s="122"/>
      <c r="AN66" s="124">
        <f>SUM(AG66,AT66)</f>
        <v>0</v>
      </c>
      <c r="AO66" s="122"/>
      <c r="AP66" s="122"/>
      <c r="AQ66" s="125" t="s">
        <v>86</v>
      </c>
      <c r="AR66" s="62"/>
      <c r="AS66" s="126">
        <v>0</v>
      </c>
      <c r="AT66" s="127">
        <f>ROUND(SUM(AV66:AW66),2)</f>
        <v>0</v>
      </c>
      <c r="AU66" s="128">
        <f>'04-02 - ÚRS'!P86</f>
        <v>0</v>
      </c>
      <c r="AV66" s="127">
        <f>'04-02 - ÚRS'!J35</f>
        <v>0</v>
      </c>
      <c r="AW66" s="127">
        <f>'04-02 - ÚRS'!J36</f>
        <v>0</v>
      </c>
      <c r="AX66" s="127">
        <f>'04-02 - ÚRS'!J37</f>
        <v>0</v>
      </c>
      <c r="AY66" s="127">
        <f>'04-02 - ÚRS'!J38</f>
        <v>0</v>
      </c>
      <c r="AZ66" s="127">
        <f>'04-02 - ÚRS'!F35</f>
        <v>0</v>
      </c>
      <c r="BA66" s="127">
        <f>'04-02 - ÚRS'!F36</f>
        <v>0</v>
      </c>
      <c r="BB66" s="127">
        <f>'04-02 - ÚRS'!F37</f>
        <v>0</v>
      </c>
      <c r="BC66" s="127">
        <f>'04-02 - ÚRS'!F38</f>
        <v>0</v>
      </c>
      <c r="BD66" s="129">
        <f>'04-02 - ÚRS'!F39</f>
        <v>0</v>
      </c>
      <c r="BE66" s="4"/>
      <c r="BT66" s="130" t="s">
        <v>82</v>
      </c>
      <c r="BV66" s="130" t="s">
        <v>75</v>
      </c>
      <c r="BW66" s="130" t="s">
        <v>111</v>
      </c>
      <c r="BX66" s="130" t="s">
        <v>107</v>
      </c>
      <c r="CL66" s="130" t="s">
        <v>19</v>
      </c>
    </row>
    <row r="67" s="7" customFormat="1" ht="16.5" customHeight="1">
      <c r="A67" s="7"/>
      <c r="B67" s="108"/>
      <c r="C67" s="109"/>
      <c r="D67" s="110" t="s">
        <v>112</v>
      </c>
      <c r="E67" s="110"/>
      <c r="F67" s="110"/>
      <c r="G67" s="110"/>
      <c r="H67" s="110"/>
      <c r="I67" s="111"/>
      <c r="J67" s="110" t="s">
        <v>113</v>
      </c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2">
        <f>ROUND(SUM(AG68:AG69),2)</f>
        <v>0</v>
      </c>
      <c r="AH67" s="111"/>
      <c r="AI67" s="111"/>
      <c r="AJ67" s="111"/>
      <c r="AK67" s="111"/>
      <c r="AL67" s="111"/>
      <c r="AM67" s="111"/>
      <c r="AN67" s="113">
        <f>SUM(AG67,AT67)</f>
        <v>0</v>
      </c>
      <c r="AO67" s="111"/>
      <c r="AP67" s="111"/>
      <c r="AQ67" s="114" t="s">
        <v>79</v>
      </c>
      <c r="AR67" s="115"/>
      <c r="AS67" s="116">
        <f>ROUND(SUM(AS68:AS69),2)</f>
        <v>0</v>
      </c>
      <c r="AT67" s="117">
        <f>ROUND(SUM(AV67:AW67),2)</f>
        <v>0</v>
      </c>
      <c r="AU67" s="118">
        <f>ROUND(SUM(AU68:AU69),5)</f>
        <v>0</v>
      </c>
      <c r="AV67" s="117">
        <f>ROUND(AZ67*L29,2)</f>
        <v>0</v>
      </c>
      <c r="AW67" s="117">
        <f>ROUND(BA67*L30,2)</f>
        <v>0</v>
      </c>
      <c r="AX67" s="117">
        <f>ROUND(BB67*L29,2)</f>
        <v>0</v>
      </c>
      <c r="AY67" s="117">
        <f>ROUND(BC67*L30,2)</f>
        <v>0</v>
      </c>
      <c r="AZ67" s="117">
        <f>ROUND(SUM(AZ68:AZ69),2)</f>
        <v>0</v>
      </c>
      <c r="BA67" s="117">
        <f>ROUND(SUM(BA68:BA69),2)</f>
        <v>0</v>
      </c>
      <c r="BB67" s="117">
        <f>ROUND(SUM(BB68:BB69),2)</f>
        <v>0</v>
      </c>
      <c r="BC67" s="117">
        <f>ROUND(SUM(BC68:BC69),2)</f>
        <v>0</v>
      </c>
      <c r="BD67" s="119">
        <f>ROUND(SUM(BD68:BD69),2)</f>
        <v>0</v>
      </c>
      <c r="BE67" s="7"/>
      <c r="BS67" s="120" t="s">
        <v>72</v>
      </c>
      <c r="BT67" s="120" t="s">
        <v>80</v>
      </c>
      <c r="BU67" s="120" t="s">
        <v>74</v>
      </c>
      <c r="BV67" s="120" t="s">
        <v>75</v>
      </c>
      <c r="BW67" s="120" t="s">
        <v>114</v>
      </c>
      <c r="BX67" s="120" t="s">
        <v>5</v>
      </c>
      <c r="CL67" s="120" t="s">
        <v>19</v>
      </c>
      <c r="CM67" s="120" t="s">
        <v>82</v>
      </c>
    </row>
    <row r="68" s="4" customFormat="1" ht="16.5" customHeight="1">
      <c r="A68" s="121" t="s">
        <v>83</v>
      </c>
      <c r="B68" s="60"/>
      <c r="C68" s="122"/>
      <c r="D68" s="122"/>
      <c r="E68" s="123" t="s">
        <v>115</v>
      </c>
      <c r="F68" s="123"/>
      <c r="G68" s="123"/>
      <c r="H68" s="123"/>
      <c r="I68" s="123"/>
      <c r="J68" s="122"/>
      <c r="K68" s="123" t="s">
        <v>85</v>
      </c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4">
        <f>'05-01 - ÚOŽI'!J32</f>
        <v>0</v>
      </c>
      <c r="AH68" s="122"/>
      <c r="AI68" s="122"/>
      <c r="AJ68" s="122"/>
      <c r="AK68" s="122"/>
      <c r="AL68" s="122"/>
      <c r="AM68" s="122"/>
      <c r="AN68" s="124">
        <f>SUM(AG68,AT68)</f>
        <v>0</v>
      </c>
      <c r="AO68" s="122"/>
      <c r="AP68" s="122"/>
      <c r="AQ68" s="125" t="s">
        <v>86</v>
      </c>
      <c r="AR68" s="62"/>
      <c r="AS68" s="126">
        <v>0</v>
      </c>
      <c r="AT68" s="127">
        <f>ROUND(SUM(AV68:AW68),2)</f>
        <v>0</v>
      </c>
      <c r="AU68" s="128">
        <f>'05-01 - ÚOŽI'!P86</f>
        <v>0</v>
      </c>
      <c r="AV68" s="127">
        <f>'05-01 - ÚOŽI'!J35</f>
        <v>0</v>
      </c>
      <c r="AW68" s="127">
        <f>'05-01 - ÚOŽI'!J36</f>
        <v>0</v>
      </c>
      <c r="AX68" s="127">
        <f>'05-01 - ÚOŽI'!J37</f>
        <v>0</v>
      </c>
      <c r="AY68" s="127">
        <f>'05-01 - ÚOŽI'!J38</f>
        <v>0</v>
      </c>
      <c r="AZ68" s="127">
        <f>'05-01 - ÚOŽI'!F35</f>
        <v>0</v>
      </c>
      <c r="BA68" s="127">
        <f>'05-01 - ÚOŽI'!F36</f>
        <v>0</v>
      </c>
      <c r="BB68" s="127">
        <f>'05-01 - ÚOŽI'!F37</f>
        <v>0</v>
      </c>
      <c r="BC68" s="127">
        <f>'05-01 - ÚOŽI'!F38</f>
        <v>0</v>
      </c>
      <c r="BD68" s="129">
        <f>'05-01 - ÚOŽI'!F39</f>
        <v>0</v>
      </c>
      <c r="BE68" s="4"/>
      <c r="BT68" s="130" t="s">
        <v>82</v>
      </c>
      <c r="BV68" s="130" t="s">
        <v>75</v>
      </c>
      <c r="BW68" s="130" t="s">
        <v>116</v>
      </c>
      <c r="BX68" s="130" t="s">
        <v>114</v>
      </c>
      <c r="CL68" s="130" t="s">
        <v>19</v>
      </c>
    </row>
    <row r="69" s="4" customFormat="1" ht="16.5" customHeight="1">
      <c r="A69" s="121" t="s">
        <v>83</v>
      </c>
      <c r="B69" s="60"/>
      <c r="C69" s="122"/>
      <c r="D69" s="122"/>
      <c r="E69" s="123" t="s">
        <v>117</v>
      </c>
      <c r="F69" s="123"/>
      <c r="G69" s="123"/>
      <c r="H69" s="123"/>
      <c r="I69" s="123"/>
      <c r="J69" s="122"/>
      <c r="K69" s="123" t="s">
        <v>89</v>
      </c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4">
        <f>'05-02 - ÚRS'!J32</f>
        <v>0</v>
      </c>
      <c r="AH69" s="122"/>
      <c r="AI69" s="122"/>
      <c r="AJ69" s="122"/>
      <c r="AK69" s="122"/>
      <c r="AL69" s="122"/>
      <c r="AM69" s="122"/>
      <c r="AN69" s="124">
        <f>SUM(AG69,AT69)</f>
        <v>0</v>
      </c>
      <c r="AO69" s="122"/>
      <c r="AP69" s="122"/>
      <c r="AQ69" s="125" t="s">
        <v>86</v>
      </c>
      <c r="AR69" s="62"/>
      <c r="AS69" s="126">
        <v>0</v>
      </c>
      <c r="AT69" s="127">
        <f>ROUND(SUM(AV69:AW69),2)</f>
        <v>0</v>
      </c>
      <c r="AU69" s="128">
        <f>'05-02 - ÚRS'!P86</f>
        <v>0</v>
      </c>
      <c r="AV69" s="127">
        <f>'05-02 - ÚRS'!J35</f>
        <v>0</v>
      </c>
      <c r="AW69" s="127">
        <f>'05-02 - ÚRS'!J36</f>
        <v>0</v>
      </c>
      <c r="AX69" s="127">
        <f>'05-02 - ÚRS'!J37</f>
        <v>0</v>
      </c>
      <c r="AY69" s="127">
        <f>'05-02 - ÚRS'!J38</f>
        <v>0</v>
      </c>
      <c r="AZ69" s="127">
        <f>'05-02 - ÚRS'!F35</f>
        <v>0</v>
      </c>
      <c r="BA69" s="127">
        <f>'05-02 - ÚRS'!F36</f>
        <v>0</v>
      </c>
      <c r="BB69" s="127">
        <f>'05-02 - ÚRS'!F37</f>
        <v>0</v>
      </c>
      <c r="BC69" s="127">
        <f>'05-02 - ÚRS'!F38</f>
        <v>0</v>
      </c>
      <c r="BD69" s="129">
        <f>'05-02 - ÚRS'!F39</f>
        <v>0</v>
      </c>
      <c r="BE69" s="4"/>
      <c r="BT69" s="130" t="s">
        <v>82</v>
      </c>
      <c r="BV69" s="130" t="s">
        <v>75</v>
      </c>
      <c r="BW69" s="130" t="s">
        <v>118</v>
      </c>
      <c r="BX69" s="130" t="s">
        <v>114</v>
      </c>
      <c r="CL69" s="130" t="s">
        <v>19</v>
      </c>
    </row>
    <row r="70" s="7" customFormat="1" ht="16.5" customHeight="1">
      <c r="A70" s="121" t="s">
        <v>83</v>
      </c>
      <c r="B70" s="108"/>
      <c r="C70" s="109"/>
      <c r="D70" s="110" t="s">
        <v>119</v>
      </c>
      <c r="E70" s="110"/>
      <c r="F70" s="110"/>
      <c r="G70" s="110"/>
      <c r="H70" s="110"/>
      <c r="I70" s="111"/>
      <c r="J70" s="110" t="s">
        <v>120</v>
      </c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3">
        <f>'06 - VON'!J30</f>
        <v>0</v>
      </c>
      <c r="AH70" s="111"/>
      <c r="AI70" s="111"/>
      <c r="AJ70" s="111"/>
      <c r="AK70" s="111"/>
      <c r="AL70" s="111"/>
      <c r="AM70" s="111"/>
      <c r="AN70" s="113">
        <f>SUM(AG70,AT70)</f>
        <v>0</v>
      </c>
      <c r="AO70" s="111"/>
      <c r="AP70" s="111"/>
      <c r="AQ70" s="114" t="s">
        <v>120</v>
      </c>
      <c r="AR70" s="115"/>
      <c r="AS70" s="131">
        <v>0</v>
      </c>
      <c r="AT70" s="132">
        <f>ROUND(SUM(AV70:AW70),2)</f>
        <v>0</v>
      </c>
      <c r="AU70" s="133">
        <f>'06 - VON'!P80</f>
        <v>0</v>
      </c>
      <c r="AV70" s="132">
        <f>'06 - VON'!J33</f>
        <v>0</v>
      </c>
      <c r="AW70" s="132">
        <f>'06 - VON'!J34</f>
        <v>0</v>
      </c>
      <c r="AX70" s="132">
        <f>'06 - VON'!J35</f>
        <v>0</v>
      </c>
      <c r="AY70" s="132">
        <f>'06 - VON'!J36</f>
        <v>0</v>
      </c>
      <c r="AZ70" s="132">
        <f>'06 - VON'!F33</f>
        <v>0</v>
      </c>
      <c r="BA70" s="132">
        <f>'06 - VON'!F34</f>
        <v>0</v>
      </c>
      <c r="BB70" s="132">
        <f>'06 - VON'!F35</f>
        <v>0</v>
      </c>
      <c r="BC70" s="132">
        <f>'06 - VON'!F36</f>
        <v>0</v>
      </c>
      <c r="BD70" s="134">
        <f>'06 - VON'!F37</f>
        <v>0</v>
      </c>
      <c r="BE70" s="7"/>
      <c r="BT70" s="120" t="s">
        <v>80</v>
      </c>
      <c r="BV70" s="120" t="s">
        <v>75</v>
      </c>
      <c r="BW70" s="120" t="s">
        <v>121</v>
      </c>
      <c r="BX70" s="120" t="s">
        <v>5</v>
      </c>
      <c r="CL70" s="120" t="s">
        <v>19</v>
      </c>
      <c r="CM70" s="120" t="s">
        <v>82</v>
      </c>
    </row>
    <row r="71" s="2" customFormat="1" ht="30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41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="2" customFormat="1" ht="6.96" customHeight="1">
      <c r="A72" s="3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41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</row>
  </sheetData>
  <sheetProtection sheet="1" formatColumns="0" formatRows="0" objects="1" scenarios="1" spinCount="100000" saltValue="g/MisByudn3momZQrnof/ijD2FBvVAqwkrEBXnr8ggOuujBd/33ZMq0Xjft/lcN3+zGmK7xP/lrskzwsxMI5Fw==" hashValue="FLmAUtId2nx8iJ+MFpCKlCxhSgniYWCYwaNgsVZ0BOZJxYYweLU0pivVN986Re9GeRkubF9YJ+WZRRhyWNKQHg==" algorithmName="SHA-512" password="CC35"/>
  <mergeCells count="102"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  <mergeCell ref="K57:AF57"/>
    <mergeCell ref="K60:AF60"/>
    <mergeCell ref="K62:AF62"/>
    <mergeCell ref="K59:AF59"/>
    <mergeCell ref="K63:AF63"/>
    <mergeCell ref="K56:AF56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AN60:AP60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01-01 - ÚOŽI'!C2" display="/"/>
    <hyperlink ref="A57" location="'01-02 - ÚRS'!C2" display="/"/>
    <hyperlink ref="A59" location="'02-01 - ÚOŽI'!C2" display="/"/>
    <hyperlink ref="A60" location="'02-02 - ÚRS'!C2" display="/"/>
    <hyperlink ref="A62" location="'03-01 - ÚOŽI'!C2" display="/"/>
    <hyperlink ref="A63" location="'03-02 - ÚRS'!C2" display="/"/>
    <hyperlink ref="A65" location="'04-01 - ÚOŽI'!C2" display="/"/>
    <hyperlink ref="A66" location="'04-02 - ÚRS'!C2" display="/"/>
    <hyperlink ref="A68" location="'05-01 - ÚOŽI'!C2" display="/"/>
    <hyperlink ref="A69" location="'05-02 - ÚRS'!C2" display="/"/>
    <hyperlink ref="A70" location="'06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82</v>
      </c>
    </row>
    <row r="4" s="1" customFormat="1" ht="24.96" customHeight="1">
      <c r="B4" s="17"/>
      <c r="D4" s="137" t="s">
        <v>122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26.25" customHeight="1">
      <c r="B7" s="17"/>
      <c r="E7" s="140" t="str">
        <f>'Rekapitulace zakázky'!K6</f>
        <v>Údržba, opravy a odstraňování závad u SSZT 2022-23 – Oprava ovládání ZZ v úseku Olomouc - Krnov</v>
      </c>
      <c r="F7" s="139"/>
      <c r="G7" s="139"/>
      <c r="H7" s="139"/>
      <c r="L7" s="17"/>
    </row>
    <row r="8" s="1" customFormat="1" ht="12" customHeight="1">
      <c r="B8" s="17"/>
      <c r="D8" s="139" t="s">
        <v>123</v>
      </c>
      <c r="L8" s="17"/>
    </row>
    <row r="9" s="2" customFormat="1" ht="16.5" customHeight="1">
      <c r="A9" s="35"/>
      <c r="B9" s="41"/>
      <c r="C9" s="35"/>
      <c r="D9" s="35"/>
      <c r="E9" s="140" t="s">
        <v>856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125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857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zakázky'!AN8</f>
        <v>7. 11. 2022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0"/>
      <c r="G20" s="130"/>
      <c r="H20" s="130"/>
      <c r="I20" s="139" t="s">
        <v>29</v>
      </c>
      <c r="J20" s="30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tr">
        <f>IF('Rekapitulace zakázky'!AN16="","",'Rekapitulace zakázky'!AN16)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zakázky'!E17="","",'Rekapitulace zakázky'!E17)</f>
        <v xml:space="preserve"> </v>
      </c>
      <c r="F23" s="35"/>
      <c r="G23" s="35"/>
      <c r="H23" s="35"/>
      <c r="I23" s="139" t="s">
        <v>29</v>
      </c>
      <c r="J23" s="130" t="str">
        <f>IF('Rekapitulace zakázky'!AN17="","",'Rekapitulace zakázky'!AN17)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36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37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39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41</v>
      </c>
      <c r="G34" s="35"/>
      <c r="H34" s="35"/>
      <c r="I34" s="151" t="s">
        <v>40</v>
      </c>
      <c r="J34" s="151" t="s">
        <v>42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43</v>
      </c>
      <c r="E35" s="139" t="s">
        <v>44</v>
      </c>
      <c r="F35" s="153">
        <f>ROUND((SUM(BE86:BE119)),  2)</f>
        <v>0</v>
      </c>
      <c r="G35" s="35"/>
      <c r="H35" s="35"/>
      <c r="I35" s="154">
        <v>0.20999999999999999</v>
      </c>
      <c r="J35" s="153">
        <f>ROUND(((SUM(BE86:BE119))*I35),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45</v>
      </c>
      <c r="F36" s="153">
        <f>ROUND((SUM(BF86:BF119)),  2)</f>
        <v>0</v>
      </c>
      <c r="G36" s="35"/>
      <c r="H36" s="35"/>
      <c r="I36" s="154">
        <v>0.14999999999999999</v>
      </c>
      <c r="J36" s="153">
        <f>ROUND(((SUM(BF86:BF119))*I36),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3">
        <f>ROUND((SUM(BG86:BG119)),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47</v>
      </c>
      <c r="F38" s="153">
        <f>ROUND((SUM(BH86:BH119)),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48</v>
      </c>
      <c r="F39" s="153">
        <f>ROUND((SUM(BI86:BI119)),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49</v>
      </c>
      <c r="E41" s="157"/>
      <c r="F41" s="157"/>
      <c r="G41" s="158" t="s">
        <v>50</v>
      </c>
      <c r="H41" s="159" t="s">
        <v>51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127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66" t="str">
        <f>E7</f>
        <v>Údržba, opravy a odstraňování závad u SSZT 2022-23 – Oprava ovládání ZZ v úseku Olomouc - Krnov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123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856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125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05-01 - ÚOŽI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Dětřichov nad Bystřicí - Moravský Beroun</v>
      </c>
      <c r="G56" s="37"/>
      <c r="H56" s="37"/>
      <c r="I56" s="29" t="s">
        <v>24</v>
      </c>
      <c r="J56" s="69" t="str">
        <f>IF(J14="","",J14)</f>
        <v>7. 11. 2022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26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Jana Kotasková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128</v>
      </c>
      <c r="D61" s="168"/>
      <c r="E61" s="168"/>
      <c r="F61" s="168"/>
      <c r="G61" s="168"/>
      <c r="H61" s="168"/>
      <c r="I61" s="168"/>
      <c r="J61" s="169" t="s">
        <v>129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71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130</v>
      </c>
    </row>
    <row r="64" s="9" customFormat="1" ht="24.96" customHeight="1">
      <c r="A64" s="9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132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66" t="str">
        <f>E7</f>
        <v>Údržba, opravy a odstraňování závad u SSZT 2022-23 – Oprava ovládání ZZ v úseku Olomouc - Krnov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123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856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125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05-01 - ÚOŽI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22</v>
      </c>
      <c r="D80" s="37"/>
      <c r="E80" s="37"/>
      <c r="F80" s="24" t="str">
        <f>F14</f>
        <v>Dětřichov nad Bystřicí - Moravský Beroun</v>
      </c>
      <c r="G80" s="37"/>
      <c r="H80" s="37"/>
      <c r="I80" s="29" t="s">
        <v>24</v>
      </c>
      <c r="J80" s="69" t="str">
        <f>IF(J14="","",J14)</f>
        <v>7. 11. 2022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26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32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IF(E20="","",E20)</f>
        <v>Vyplň údaj</v>
      </c>
      <c r="G83" s="37"/>
      <c r="H83" s="37"/>
      <c r="I83" s="29" t="s">
        <v>35</v>
      </c>
      <c r="J83" s="33" t="str">
        <f>E26</f>
        <v>Jana Kotasková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133</v>
      </c>
      <c r="D85" s="180" t="s">
        <v>58</v>
      </c>
      <c r="E85" s="180" t="s">
        <v>54</v>
      </c>
      <c r="F85" s="180" t="s">
        <v>55</v>
      </c>
      <c r="G85" s="180" t="s">
        <v>134</v>
      </c>
      <c r="H85" s="180" t="s">
        <v>135</v>
      </c>
      <c r="I85" s="180" t="s">
        <v>136</v>
      </c>
      <c r="J85" s="180" t="s">
        <v>129</v>
      </c>
      <c r="K85" s="181" t="s">
        <v>137</v>
      </c>
      <c r="L85" s="182"/>
      <c r="M85" s="89" t="s">
        <v>21</v>
      </c>
      <c r="N85" s="90" t="s">
        <v>43</v>
      </c>
      <c r="O85" s="90" t="s">
        <v>138</v>
      </c>
      <c r="P85" s="90" t="s">
        <v>139</v>
      </c>
      <c r="Q85" s="90" t="s">
        <v>140</v>
      </c>
      <c r="R85" s="90" t="s">
        <v>141</v>
      </c>
      <c r="S85" s="90" t="s">
        <v>142</v>
      </c>
      <c r="T85" s="91" t="s">
        <v>143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144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72</v>
      </c>
      <c r="AU86" s="14" t="s">
        <v>130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72</v>
      </c>
      <c r="E87" s="191" t="s">
        <v>145</v>
      </c>
      <c r="F87" s="191" t="s">
        <v>146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SUM(P88:P119)</f>
        <v>0</v>
      </c>
      <c r="Q87" s="196"/>
      <c r="R87" s="197">
        <f>SUM(R88:R119)</f>
        <v>0</v>
      </c>
      <c r="S87" s="196"/>
      <c r="T87" s="198">
        <f>SUM(T88:T119)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147</v>
      </c>
      <c r="AT87" s="200" t="s">
        <v>72</v>
      </c>
      <c r="AU87" s="200" t="s">
        <v>73</v>
      </c>
      <c r="AY87" s="199" t="s">
        <v>148</v>
      </c>
      <c r="BK87" s="201">
        <f>SUM(BK88:BK119)</f>
        <v>0</v>
      </c>
    </row>
    <row r="88" s="2" customFormat="1" ht="24.15" customHeight="1">
      <c r="A88" s="35"/>
      <c r="B88" s="36"/>
      <c r="C88" s="215" t="s">
        <v>80</v>
      </c>
      <c r="D88" s="215" t="s">
        <v>163</v>
      </c>
      <c r="E88" s="216" t="s">
        <v>827</v>
      </c>
      <c r="F88" s="217" t="s">
        <v>828</v>
      </c>
      <c r="G88" s="218" t="s">
        <v>161</v>
      </c>
      <c r="H88" s="219">
        <v>8</v>
      </c>
      <c r="I88" s="220"/>
      <c r="J88" s="221">
        <f>ROUND(I88*H88,2)</f>
        <v>0</v>
      </c>
      <c r="K88" s="217" t="s">
        <v>153</v>
      </c>
      <c r="L88" s="222"/>
      <c r="M88" s="223" t="s">
        <v>21</v>
      </c>
      <c r="N88" s="224" t="s">
        <v>44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166</v>
      </c>
      <c r="AT88" s="213" t="s">
        <v>163</v>
      </c>
      <c r="AU88" s="213" t="s">
        <v>80</v>
      </c>
      <c r="AY88" s="14" t="s">
        <v>148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80</v>
      </c>
      <c r="BK88" s="214">
        <f>ROUND(I88*H88,2)</f>
        <v>0</v>
      </c>
      <c r="BL88" s="14" t="s">
        <v>166</v>
      </c>
      <c r="BM88" s="213" t="s">
        <v>858</v>
      </c>
    </row>
    <row r="89" s="2" customFormat="1" ht="24.15" customHeight="1">
      <c r="A89" s="35"/>
      <c r="B89" s="36"/>
      <c r="C89" s="215" t="s">
        <v>82</v>
      </c>
      <c r="D89" s="215" t="s">
        <v>163</v>
      </c>
      <c r="E89" s="216" t="s">
        <v>821</v>
      </c>
      <c r="F89" s="217" t="s">
        <v>822</v>
      </c>
      <c r="G89" s="218" t="s">
        <v>171</v>
      </c>
      <c r="H89" s="219">
        <v>6</v>
      </c>
      <c r="I89" s="220"/>
      <c r="J89" s="221">
        <f>ROUND(I89*H89,2)</f>
        <v>0</v>
      </c>
      <c r="K89" s="217" t="s">
        <v>153</v>
      </c>
      <c r="L89" s="222"/>
      <c r="M89" s="223" t="s">
        <v>21</v>
      </c>
      <c r="N89" s="224" t="s">
        <v>44</v>
      </c>
      <c r="O89" s="81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166</v>
      </c>
      <c r="AT89" s="213" t="s">
        <v>163</v>
      </c>
      <c r="AU89" s="213" t="s">
        <v>80</v>
      </c>
      <c r="AY89" s="14" t="s">
        <v>148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80</v>
      </c>
      <c r="BK89" s="214">
        <f>ROUND(I89*H89,2)</f>
        <v>0</v>
      </c>
      <c r="BL89" s="14" t="s">
        <v>166</v>
      </c>
      <c r="BM89" s="213" t="s">
        <v>859</v>
      </c>
    </row>
    <row r="90" s="2" customFormat="1" ht="21.75" customHeight="1">
      <c r="A90" s="35"/>
      <c r="B90" s="36"/>
      <c r="C90" s="202" t="s">
        <v>158</v>
      </c>
      <c r="D90" s="202" t="s">
        <v>149</v>
      </c>
      <c r="E90" s="203" t="s">
        <v>860</v>
      </c>
      <c r="F90" s="204" t="s">
        <v>861</v>
      </c>
      <c r="G90" s="205" t="s">
        <v>161</v>
      </c>
      <c r="H90" s="206">
        <v>1</v>
      </c>
      <c r="I90" s="207"/>
      <c r="J90" s="208">
        <f>ROUND(I90*H90,2)</f>
        <v>0</v>
      </c>
      <c r="K90" s="204" t="s">
        <v>153</v>
      </c>
      <c r="L90" s="41"/>
      <c r="M90" s="209" t="s">
        <v>21</v>
      </c>
      <c r="N90" s="210" t="s">
        <v>44</v>
      </c>
      <c r="O90" s="81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147</v>
      </c>
      <c r="AT90" s="213" t="s">
        <v>149</v>
      </c>
      <c r="AU90" s="213" t="s">
        <v>80</v>
      </c>
      <c r="AY90" s="14" t="s">
        <v>148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80</v>
      </c>
      <c r="BK90" s="214">
        <f>ROUND(I90*H90,2)</f>
        <v>0</v>
      </c>
      <c r="BL90" s="14" t="s">
        <v>147</v>
      </c>
      <c r="BM90" s="213" t="s">
        <v>862</v>
      </c>
    </row>
    <row r="91" s="2" customFormat="1" ht="16.5" customHeight="1">
      <c r="A91" s="35"/>
      <c r="B91" s="36"/>
      <c r="C91" s="202" t="s">
        <v>147</v>
      </c>
      <c r="D91" s="202" t="s">
        <v>149</v>
      </c>
      <c r="E91" s="203" t="s">
        <v>863</v>
      </c>
      <c r="F91" s="204" t="s">
        <v>864</v>
      </c>
      <c r="G91" s="205" t="s">
        <v>161</v>
      </c>
      <c r="H91" s="206">
        <v>1</v>
      </c>
      <c r="I91" s="207"/>
      <c r="J91" s="208">
        <f>ROUND(I91*H91,2)</f>
        <v>0</v>
      </c>
      <c r="K91" s="204" t="s">
        <v>153</v>
      </c>
      <c r="L91" s="41"/>
      <c r="M91" s="209" t="s">
        <v>21</v>
      </c>
      <c r="N91" s="210" t="s">
        <v>44</v>
      </c>
      <c r="O91" s="81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147</v>
      </c>
      <c r="AT91" s="213" t="s">
        <v>149</v>
      </c>
      <c r="AU91" s="213" t="s">
        <v>80</v>
      </c>
      <c r="AY91" s="14" t="s">
        <v>148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80</v>
      </c>
      <c r="BK91" s="214">
        <f>ROUND(I91*H91,2)</f>
        <v>0</v>
      </c>
      <c r="BL91" s="14" t="s">
        <v>147</v>
      </c>
      <c r="BM91" s="213" t="s">
        <v>865</v>
      </c>
    </row>
    <row r="92" s="2" customFormat="1" ht="24.15" customHeight="1">
      <c r="A92" s="35"/>
      <c r="B92" s="36"/>
      <c r="C92" s="202" t="s">
        <v>168</v>
      </c>
      <c r="D92" s="202" t="s">
        <v>149</v>
      </c>
      <c r="E92" s="203" t="s">
        <v>866</v>
      </c>
      <c r="F92" s="204" t="s">
        <v>867</v>
      </c>
      <c r="G92" s="205" t="s">
        <v>161</v>
      </c>
      <c r="H92" s="206">
        <v>1</v>
      </c>
      <c r="I92" s="207"/>
      <c r="J92" s="208">
        <f>ROUND(I92*H92,2)</f>
        <v>0</v>
      </c>
      <c r="K92" s="204" t="s">
        <v>153</v>
      </c>
      <c r="L92" s="41"/>
      <c r="M92" s="209" t="s">
        <v>21</v>
      </c>
      <c r="N92" s="210" t="s">
        <v>44</v>
      </c>
      <c r="O92" s="81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3" t="s">
        <v>147</v>
      </c>
      <c r="AT92" s="213" t="s">
        <v>149</v>
      </c>
      <c r="AU92" s="213" t="s">
        <v>80</v>
      </c>
      <c r="AY92" s="14" t="s">
        <v>148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80</v>
      </c>
      <c r="BK92" s="214">
        <f>ROUND(I92*H92,2)</f>
        <v>0</v>
      </c>
      <c r="BL92" s="14" t="s">
        <v>147</v>
      </c>
      <c r="BM92" s="213" t="s">
        <v>868</v>
      </c>
    </row>
    <row r="93" s="2" customFormat="1" ht="24.15" customHeight="1">
      <c r="A93" s="35"/>
      <c r="B93" s="36"/>
      <c r="C93" s="202" t="s">
        <v>173</v>
      </c>
      <c r="D93" s="202" t="s">
        <v>149</v>
      </c>
      <c r="E93" s="203" t="s">
        <v>869</v>
      </c>
      <c r="F93" s="204" t="s">
        <v>870</v>
      </c>
      <c r="G93" s="205" t="s">
        <v>161</v>
      </c>
      <c r="H93" s="206">
        <v>1</v>
      </c>
      <c r="I93" s="207"/>
      <c r="J93" s="208">
        <f>ROUND(I93*H93,2)</f>
        <v>0</v>
      </c>
      <c r="K93" s="204" t="s">
        <v>153</v>
      </c>
      <c r="L93" s="41"/>
      <c r="M93" s="209" t="s">
        <v>21</v>
      </c>
      <c r="N93" s="210" t="s">
        <v>44</v>
      </c>
      <c r="O93" s="8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147</v>
      </c>
      <c r="AT93" s="213" t="s">
        <v>149</v>
      </c>
      <c r="AU93" s="213" t="s">
        <v>80</v>
      </c>
      <c r="AY93" s="14" t="s">
        <v>148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80</v>
      </c>
      <c r="BK93" s="214">
        <f>ROUND(I93*H93,2)</f>
        <v>0</v>
      </c>
      <c r="BL93" s="14" t="s">
        <v>147</v>
      </c>
      <c r="BM93" s="213" t="s">
        <v>871</v>
      </c>
    </row>
    <row r="94" s="2" customFormat="1" ht="16.5" customHeight="1">
      <c r="A94" s="35"/>
      <c r="B94" s="36"/>
      <c r="C94" s="202" t="s">
        <v>177</v>
      </c>
      <c r="D94" s="202" t="s">
        <v>149</v>
      </c>
      <c r="E94" s="203" t="s">
        <v>872</v>
      </c>
      <c r="F94" s="204" t="s">
        <v>873</v>
      </c>
      <c r="G94" s="205" t="s">
        <v>161</v>
      </c>
      <c r="H94" s="206">
        <v>1</v>
      </c>
      <c r="I94" s="207"/>
      <c r="J94" s="208">
        <f>ROUND(I94*H94,2)</f>
        <v>0</v>
      </c>
      <c r="K94" s="204" t="s">
        <v>153</v>
      </c>
      <c r="L94" s="41"/>
      <c r="M94" s="209" t="s">
        <v>21</v>
      </c>
      <c r="N94" s="210" t="s">
        <v>44</v>
      </c>
      <c r="O94" s="81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3" t="s">
        <v>147</v>
      </c>
      <c r="AT94" s="213" t="s">
        <v>149</v>
      </c>
      <c r="AU94" s="213" t="s">
        <v>80</v>
      </c>
      <c r="AY94" s="14" t="s">
        <v>148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4" t="s">
        <v>80</v>
      </c>
      <c r="BK94" s="214">
        <f>ROUND(I94*H94,2)</f>
        <v>0</v>
      </c>
      <c r="BL94" s="14" t="s">
        <v>147</v>
      </c>
      <c r="BM94" s="213" t="s">
        <v>874</v>
      </c>
    </row>
    <row r="95" s="2" customFormat="1" ht="16.5" customHeight="1">
      <c r="A95" s="35"/>
      <c r="B95" s="36"/>
      <c r="C95" s="202" t="s">
        <v>181</v>
      </c>
      <c r="D95" s="202" t="s">
        <v>149</v>
      </c>
      <c r="E95" s="203" t="s">
        <v>875</v>
      </c>
      <c r="F95" s="204" t="s">
        <v>876</v>
      </c>
      <c r="G95" s="205" t="s">
        <v>161</v>
      </c>
      <c r="H95" s="206">
        <v>1</v>
      </c>
      <c r="I95" s="207"/>
      <c r="J95" s="208">
        <f>ROUND(I95*H95,2)</f>
        <v>0</v>
      </c>
      <c r="K95" s="204" t="s">
        <v>153</v>
      </c>
      <c r="L95" s="41"/>
      <c r="M95" s="209" t="s">
        <v>21</v>
      </c>
      <c r="N95" s="210" t="s">
        <v>44</v>
      </c>
      <c r="O95" s="81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3" t="s">
        <v>147</v>
      </c>
      <c r="AT95" s="213" t="s">
        <v>149</v>
      </c>
      <c r="AU95" s="213" t="s">
        <v>80</v>
      </c>
      <c r="AY95" s="14" t="s">
        <v>148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80</v>
      </c>
      <c r="BK95" s="214">
        <f>ROUND(I95*H95,2)</f>
        <v>0</v>
      </c>
      <c r="BL95" s="14" t="s">
        <v>147</v>
      </c>
      <c r="BM95" s="213" t="s">
        <v>877</v>
      </c>
    </row>
    <row r="96" s="2" customFormat="1" ht="24.15" customHeight="1">
      <c r="A96" s="35"/>
      <c r="B96" s="36"/>
      <c r="C96" s="202" t="s">
        <v>185</v>
      </c>
      <c r="D96" s="202" t="s">
        <v>149</v>
      </c>
      <c r="E96" s="203" t="s">
        <v>878</v>
      </c>
      <c r="F96" s="204" t="s">
        <v>879</v>
      </c>
      <c r="G96" s="205" t="s">
        <v>161</v>
      </c>
      <c r="H96" s="206">
        <v>1</v>
      </c>
      <c r="I96" s="207"/>
      <c r="J96" s="208">
        <f>ROUND(I96*H96,2)</f>
        <v>0</v>
      </c>
      <c r="K96" s="204" t="s">
        <v>153</v>
      </c>
      <c r="L96" s="41"/>
      <c r="M96" s="209" t="s">
        <v>21</v>
      </c>
      <c r="N96" s="210" t="s">
        <v>44</v>
      </c>
      <c r="O96" s="81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3" t="s">
        <v>147</v>
      </c>
      <c r="AT96" s="213" t="s">
        <v>149</v>
      </c>
      <c r="AU96" s="213" t="s">
        <v>80</v>
      </c>
      <c r="AY96" s="14" t="s">
        <v>148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80</v>
      </c>
      <c r="BK96" s="214">
        <f>ROUND(I96*H96,2)</f>
        <v>0</v>
      </c>
      <c r="BL96" s="14" t="s">
        <v>147</v>
      </c>
      <c r="BM96" s="213" t="s">
        <v>880</v>
      </c>
    </row>
    <row r="97" s="2" customFormat="1" ht="21.75" customHeight="1">
      <c r="A97" s="35"/>
      <c r="B97" s="36"/>
      <c r="C97" s="202" t="s">
        <v>189</v>
      </c>
      <c r="D97" s="202" t="s">
        <v>149</v>
      </c>
      <c r="E97" s="203" t="s">
        <v>881</v>
      </c>
      <c r="F97" s="204" t="s">
        <v>882</v>
      </c>
      <c r="G97" s="205" t="s">
        <v>161</v>
      </c>
      <c r="H97" s="206">
        <v>1</v>
      </c>
      <c r="I97" s="207"/>
      <c r="J97" s="208">
        <f>ROUND(I97*H97,2)</f>
        <v>0</v>
      </c>
      <c r="K97" s="204" t="s">
        <v>153</v>
      </c>
      <c r="L97" s="41"/>
      <c r="M97" s="209" t="s">
        <v>21</v>
      </c>
      <c r="N97" s="210" t="s">
        <v>44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147</v>
      </c>
      <c r="AT97" s="213" t="s">
        <v>149</v>
      </c>
      <c r="AU97" s="213" t="s">
        <v>80</v>
      </c>
      <c r="AY97" s="14" t="s">
        <v>148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80</v>
      </c>
      <c r="BK97" s="214">
        <f>ROUND(I97*H97,2)</f>
        <v>0</v>
      </c>
      <c r="BL97" s="14" t="s">
        <v>147</v>
      </c>
      <c r="BM97" s="213" t="s">
        <v>883</v>
      </c>
    </row>
    <row r="98" s="2" customFormat="1" ht="16.5" customHeight="1">
      <c r="A98" s="35"/>
      <c r="B98" s="36"/>
      <c r="C98" s="202" t="s">
        <v>193</v>
      </c>
      <c r="D98" s="202" t="s">
        <v>149</v>
      </c>
      <c r="E98" s="203" t="s">
        <v>884</v>
      </c>
      <c r="F98" s="204" t="s">
        <v>885</v>
      </c>
      <c r="G98" s="205" t="s">
        <v>161</v>
      </c>
      <c r="H98" s="206">
        <v>1</v>
      </c>
      <c r="I98" s="207"/>
      <c r="J98" s="208">
        <f>ROUND(I98*H98,2)</f>
        <v>0</v>
      </c>
      <c r="K98" s="204" t="s">
        <v>153</v>
      </c>
      <c r="L98" s="41"/>
      <c r="M98" s="209" t="s">
        <v>21</v>
      </c>
      <c r="N98" s="210" t="s">
        <v>44</v>
      </c>
      <c r="O98" s="81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3" t="s">
        <v>147</v>
      </c>
      <c r="AT98" s="213" t="s">
        <v>149</v>
      </c>
      <c r="AU98" s="213" t="s">
        <v>80</v>
      </c>
      <c r="AY98" s="14" t="s">
        <v>148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80</v>
      </c>
      <c r="BK98" s="214">
        <f>ROUND(I98*H98,2)</f>
        <v>0</v>
      </c>
      <c r="BL98" s="14" t="s">
        <v>147</v>
      </c>
      <c r="BM98" s="213" t="s">
        <v>886</v>
      </c>
    </row>
    <row r="99" s="2" customFormat="1" ht="37.8" customHeight="1">
      <c r="A99" s="35"/>
      <c r="B99" s="36"/>
      <c r="C99" s="202" t="s">
        <v>197</v>
      </c>
      <c r="D99" s="202" t="s">
        <v>149</v>
      </c>
      <c r="E99" s="203" t="s">
        <v>887</v>
      </c>
      <c r="F99" s="204" t="s">
        <v>888</v>
      </c>
      <c r="G99" s="205" t="s">
        <v>161</v>
      </c>
      <c r="H99" s="206">
        <v>1</v>
      </c>
      <c r="I99" s="207"/>
      <c r="J99" s="208">
        <f>ROUND(I99*H99,2)</f>
        <v>0</v>
      </c>
      <c r="K99" s="204" t="s">
        <v>153</v>
      </c>
      <c r="L99" s="41"/>
      <c r="M99" s="209" t="s">
        <v>21</v>
      </c>
      <c r="N99" s="210" t="s">
        <v>44</v>
      </c>
      <c r="O99" s="81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3" t="s">
        <v>147</v>
      </c>
      <c r="AT99" s="213" t="s">
        <v>149</v>
      </c>
      <c r="AU99" s="213" t="s">
        <v>80</v>
      </c>
      <c r="AY99" s="14" t="s">
        <v>148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80</v>
      </c>
      <c r="BK99" s="214">
        <f>ROUND(I99*H99,2)</f>
        <v>0</v>
      </c>
      <c r="BL99" s="14" t="s">
        <v>147</v>
      </c>
      <c r="BM99" s="213" t="s">
        <v>889</v>
      </c>
    </row>
    <row r="100" s="2" customFormat="1" ht="24.15" customHeight="1">
      <c r="A100" s="35"/>
      <c r="B100" s="36"/>
      <c r="C100" s="202" t="s">
        <v>201</v>
      </c>
      <c r="D100" s="202" t="s">
        <v>149</v>
      </c>
      <c r="E100" s="203" t="s">
        <v>890</v>
      </c>
      <c r="F100" s="204" t="s">
        <v>891</v>
      </c>
      <c r="G100" s="205" t="s">
        <v>161</v>
      </c>
      <c r="H100" s="206">
        <v>1</v>
      </c>
      <c r="I100" s="207"/>
      <c r="J100" s="208">
        <f>ROUND(I100*H100,2)</f>
        <v>0</v>
      </c>
      <c r="K100" s="204" t="s">
        <v>153</v>
      </c>
      <c r="L100" s="41"/>
      <c r="M100" s="209" t="s">
        <v>21</v>
      </c>
      <c r="N100" s="210" t="s">
        <v>44</v>
      </c>
      <c r="O100" s="81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3" t="s">
        <v>147</v>
      </c>
      <c r="AT100" s="213" t="s">
        <v>149</v>
      </c>
      <c r="AU100" s="213" t="s">
        <v>80</v>
      </c>
      <c r="AY100" s="14" t="s">
        <v>148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80</v>
      </c>
      <c r="BK100" s="214">
        <f>ROUND(I100*H100,2)</f>
        <v>0</v>
      </c>
      <c r="BL100" s="14" t="s">
        <v>147</v>
      </c>
      <c r="BM100" s="213" t="s">
        <v>892</v>
      </c>
    </row>
    <row r="101" s="2" customFormat="1" ht="55.5" customHeight="1">
      <c r="A101" s="35"/>
      <c r="B101" s="36"/>
      <c r="C101" s="202" t="s">
        <v>205</v>
      </c>
      <c r="D101" s="202" t="s">
        <v>149</v>
      </c>
      <c r="E101" s="203" t="s">
        <v>893</v>
      </c>
      <c r="F101" s="204" t="s">
        <v>894</v>
      </c>
      <c r="G101" s="205" t="s">
        <v>161</v>
      </c>
      <c r="H101" s="206">
        <v>1</v>
      </c>
      <c r="I101" s="207"/>
      <c r="J101" s="208">
        <f>ROUND(I101*H101,2)</f>
        <v>0</v>
      </c>
      <c r="K101" s="204" t="s">
        <v>153</v>
      </c>
      <c r="L101" s="41"/>
      <c r="M101" s="209" t="s">
        <v>21</v>
      </c>
      <c r="N101" s="210" t="s">
        <v>44</v>
      </c>
      <c r="O101" s="8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3" t="s">
        <v>147</v>
      </c>
      <c r="AT101" s="213" t="s">
        <v>149</v>
      </c>
      <c r="AU101" s="213" t="s">
        <v>80</v>
      </c>
      <c r="AY101" s="14" t="s">
        <v>148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80</v>
      </c>
      <c r="BK101" s="214">
        <f>ROUND(I101*H101,2)</f>
        <v>0</v>
      </c>
      <c r="BL101" s="14" t="s">
        <v>147</v>
      </c>
      <c r="BM101" s="213" t="s">
        <v>895</v>
      </c>
    </row>
    <row r="102" s="2" customFormat="1" ht="49.05" customHeight="1">
      <c r="A102" s="35"/>
      <c r="B102" s="36"/>
      <c r="C102" s="202" t="s">
        <v>8</v>
      </c>
      <c r="D102" s="202" t="s">
        <v>149</v>
      </c>
      <c r="E102" s="203" t="s">
        <v>896</v>
      </c>
      <c r="F102" s="204" t="s">
        <v>897</v>
      </c>
      <c r="G102" s="205" t="s">
        <v>161</v>
      </c>
      <c r="H102" s="206">
        <v>1</v>
      </c>
      <c r="I102" s="207"/>
      <c r="J102" s="208">
        <f>ROUND(I102*H102,2)</f>
        <v>0</v>
      </c>
      <c r="K102" s="204" t="s">
        <v>153</v>
      </c>
      <c r="L102" s="41"/>
      <c r="M102" s="209" t="s">
        <v>21</v>
      </c>
      <c r="N102" s="210" t="s">
        <v>44</v>
      </c>
      <c r="O102" s="81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3" t="s">
        <v>147</v>
      </c>
      <c r="AT102" s="213" t="s">
        <v>149</v>
      </c>
      <c r="AU102" s="213" t="s">
        <v>80</v>
      </c>
      <c r="AY102" s="14" t="s">
        <v>148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80</v>
      </c>
      <c r="BK102" s="214">
        <f>ROUND(I102*H102,2)</f>
        <v>0</v>
      </c>
      <c r="BL102" s="14" t="s">
        <v>147</v>
      </c>
      <c r="BM102" s="213" t="s">
        <v>898</v>
      </c>
    </row>
    <row r="103" s="2" customFormat="1" ht="37.8" customHeight="1">
      <c r="A103" s="35"/>
      <c r="B103" s="36"/>
      <c r="C103" s="202" t="s">
        <v>212</v>
      </c>
      <c r="D103" s="202" t="s">
        <v>149</v>
      </c>
      <c r="E103" s="203" t="s">
        <v>899</v>
      </c>
      <c r="F103" s="204" t="s">
        <v>900</v>
      </c>
      <c r="G103" s="205" t="s">
        <v>161</v>
      </c>
      <c r="H103" s="206">
        <v>1</v>
      </c>
      <c r="I103" s="207"/>
      <c r="J103" s="208">
        <f>ROUND(I103*H103,2)</f>
        <v>0</v>
      </c>
      <c r="K103" s="204" t="s">
        <v>153</v>
      </c>
      <c r="L103" s="41"/>
      <c r="M103" s="209" t="s">
        <v>21</v>
      </c>
      <c r="N103" s="210" t="s">
        <v>44</v>
      </c>
      <c r="O103" s="8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3" t="s">
        <v>147</v>
      </c>
      <c r="AT103" s="213" t="s">
        <v>149</v>
      </c>
      <c r="AU103" s="213" t="s">
        <v>80</v>
      </c>
      <c r="AY103" s="14" t="s">
        <v>148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80</v>
      </c>
      <c r="BK103" s="214">
        <f>ROUND(I103*H103,2)</f>
        <v>0</v>
      </c>
      <c r="BL103" s="14" t="s">
        <v>147</v>
      </c>
      <c r="BM103" s="213" t="s">
        <v>901</v>
      </c>
    </row>
    <row r="104" s="2" customFormat="1" ht="49.05" customHeight="1">
      <c r="A104" s="35"/>
      <c r="B104" s="36"/>
      <c r="C104" s="202" t="s">
        <v>216</v>
      </c>
      <c r="D104" s="202" t="s">
        <v>149</v>
      </c>
      <c r="E104" s="203" t="s">
        <v>902</v>
      </c>
      <c r="F104" s="204" t="s">
        <v>903</v>
      </c>
      <c r="G104" s="205" t="s">
        <v>161</v>
      </c>
      <c r="H104" s="206">
        <v>1</v>
      </c>
      <c r="I104" s="207"/>
      <c r="J104" s="208">
        <f>ROUND(I104*H104,2)</f>
        <v>0</v>
      </c>
      <c r="K104" s="204" t="s">
        <v>153</v>
      </c>
      <c r="L104" s="41"/>
      <c r="M104" s="209" t="s">
        <v>21</v>
      </c>
      <c r="N104" s="210" t="s">
        <v>44</v>
      </c>
      <c r="O104" s="81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3" t="s">
        <v>147</v>
      </c>
      <c r="AT104" s="213" t="s">
        <v>149</v>
      </c>
      <c r="AU104" s="213" t="s">
        <v>80</v>
      </c>
      <c r="AY104" s="14" t="s">
        <v>148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4" t="s">
        <v>80</v>
      </c>
      <c r="BK104" s="214">
        <f>ROUND(I104*H104,2)</f>
        <v>0</v>
      </c>
      <c r="BL104" s="14" t="s">
        <v>147</v>
      </c>
      <c r="BM104" s="213" t="s">
        <v>904</v>
      </c>
    </row>
    <row r="105" s="2" customFormat="1" ht="24.15" customHeight="1">
      <c r="A105" s="35"/>
      <c r="B105" s="36"/>
      <c r="C105" s="202" t="s">
        <v>220</v>
      </c>
      <c r="D105" s="202" t="s">
        <v>149</v>
      </c>
      <c r="E105" s="203" t="s">
        <v>905</v>
      </c>
      <c r="F105" s="204" t="s">
        <v>906</v>
      </c>
      <c r="G105" s="205" t="s">
        <v>161</v>
      </c>
      <c r="H105" s="206">
        <v>1</v>
      </c>
      <c r="I105" s="207"/>
      <c r="J105" s="208">
        <f>ROUND(I105*H105,2)</f>
        <v>0</v>
      </c>
      <c r="K105" s="204" t="s">
        <v>153</v>
      </c>
      <c r="L105" s="41"/>
      <c r="M105" s="209" t="s">
        <v>21</v>
      </c>
      <c r="N105" s="210" t="s">
        <v>44</v>
      </c>
      <c r="O105" s="81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3" t="s">
        <v>147</v>
      </c>
      <c r="AT105" s="213" t="s">
        <v>149</v>
      </c>
      <c r="AU105" s="213" t="s">
        <v>80</v>
      </c>
      <c r="AY105" s="14" t="s">
        <v>148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80</v>
      </c>
      <c r="BK105" s="214">
        <f>ROUND(I105*H105,2)</f>
        <v>0</v>
      </c>
      <c r="BL105" s="14" t="s">
        <v>147</v>
      </c>
      <c r="BM105" s="213" t="s">
        <v>907</v>
      </c>
    </row>
    <row r="106" s="2" customFormat="1" ht="21.75" customHeight="1">
      <c r="A106" s="35"/>
      <c r="B106" s="36"/>
      <c r="C106" s="202" t="s">
        <v>224</v>
      </c>
      <c r="D106" s="202" t="s">
        <v>149</v>
      </c>
      <c r="E106" s="203" t="s">
        <v>908</v>
      </c>
      <c r="F106" s="204" t="s">
        <v>909</v>
      </c>
      <c r="G106" s="205" t="s">
        <v>161</v>
      </c>
      <c r="H106" s="206">
        <v>1</v>
      </c>
      <c r="I106" s="207"/>
      <c r="J106" s="208">
        <f>ROUND(I106*H106,2)</f>
        <v>0</v>
      </c>
      <c r="K106" s="204" t="s">
        <v>153</v>
      </c>
      <c r="L106" s="41"/>
      <c r="M106" s="209" t="s">
        <v>21</v>
      </c>
      <c r="N106" s="210" t="s">
        <v>44</v>
      </c>
      <c r="O106" s="81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3" t="s">
        <v>147</v>
      </c>
      <c r="AT106" s="213" t="s">
        <v>149</v>
      </c>
      <c r="AU106" s="213" t="s">
        <v>80</v>
      </c>
      <c r="AY106" s="14" t="s">
        <v>148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4" t="s">
        <v>80</v>
      </c>
      <c r="BK106" s="214">
        <f>ROUND(I106*H106,2)</f>
        <v>0</v>
      </c>
      <c r="BL106" s="14" t="s">
        <v>147</v>
      </c>
      <c r="BM106" s="213" t="s">
        <v>910</v>
      </c>
    </row>
    <row r="107" s="2" customFormat="1" ht="16.5" customHeight="1">
      <c r="A107" s="35"/>
      <c r="B107" s="36"/>
      <c r="C107" s="202" t="s">
        <v>228</v>
      </c>
      <c r="D107" s="202" t="s">
        <v>149</v>
      </c>
      <c r="E107" s="203" t="s">
        <v>911</v>
      </c>
      <c r="F107" s="204" t="s">
        <v>912</v>
      </c>
      <c r="G107" s="205" t="s">
        <v>161</v>
      </c>
      <c r="H107" s="206">
        <v>1</v>
      </c>
      <c r="I107" s="207"/>
      <c r="J107" s="208">
        <f>ROUND(I107*H107,2)</f>
        <v>0</v>
      </c>
      <c r="K107" s="204" t="s">
        <v>153</v>
      </c>
      <c r="L107" s="41"/>
      <c r="M107" s="209" t="s">
        <v>21</v>
      </c>
      <c r="N107" s="210" t="s">
        <v>44</v>
      </c>
      <c r="O107" s="8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3" t="s">
        <v>147</v>
      </c>
      <c r="AT107" s="213" t="s">
        <v>149</v>
      </c>
      <c r="AU107" s="213" t="s">
        <v>80</v>
      </c>
      <c r="AY107" s="14" t="s">
        <v>148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4" t="s">
        <v>80</v>
      </c>
      <c r="BK107" s="214">
        <f>ROUND(I107*H107,2)</f>
        <v>0</v>
      </c>
      <c r="BL107" s="14" t="s">
        <v>147</v>
      </c>
      <c r="BM107" s="213" t="s">
        <v>913</v>
      </c>
    </row>
    <row r="108" s="2" customFormat="1" ht="21.75" customHeight="1">
      <c r="A108" s="35"/>
      <c r="B108" s="36"/>
      <c r="C108" s="215" t="s">
        <v>7</v>
      </c>
      <c r="D108" s="215" t="s">
        <v>163</v>
      </c>
      <c r="E108" s="216" t="s">
        <v>797</v>
      </c>
      <c r="F108" s="217" t="s">
        <v>798</v>
      </c>
      <c r="G108" s="218" t="s">
        <v>161</v>
      </c>
      <c r="H108" s="219">
        <v>1</v>
      </c>
      <c r="I108" s="220"/>
      <c r="J108" s="221">
        <f>ROUND(I108*H108,2)</f>
        <v>0</v>
      </c>
      <c r="K108" s="217" t="s">
        <v>21</v>
      </c>
      <c r="L108" s="222"/>
      <c r="M108" s="223" t="s">
        <v>21</v>
      </c>
      <c r="N108" s="224" t="s">
        <v>44</v>
      </c>
      <c r="O108" s="81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3" t="s">
        <v>166</v>
      </c>
      <c r="AT108" s="213" t="s">
        <v>163</v>
      </c>
      <c r="AU108" s="213" t="s">
        <v>80</v>
      </c>
      <c r="AY108" s="14" t="s">
        <v>148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80</v>
      </c>
      <c r="BK108" s="214">
        <f>ROUND(I108*H108,2)</f>
        <v>0</v>
      </c>
      <c r="BL108" s="14" t="s">
        <v>166</v>
      </c>
      <c r="BM108" s="213" t="s">
        <v>914</v>
      </c>
    </row>
    <row r="109" s="2" customFormat="1" ht="49.05" customHeight="1">
      <c r="A109" s="35"/>
      <c r="B109" s="36"/>
      <c r="C109" s="202" t="s">
        <v>235</v>
      </c>
      <c r="D109" s="202" t="s">
        <v>149</v>
      </c>
      <c r="E109" s="203" t="s">
        <v>803</v>
      </c>
      <c r="F109" s="204" t="s">
        <v>804</v>
      </c>
      <c r="G109" s="205" t="s">
        <v>161</v>
      </c>
      <c r="H109" s="206">
        <v>1</v>
      </c>
      <c r="I109" s="207"/>
      <c r="J109" s="208">
        <f>ROUND(I109*H109,2)</f>
        <v>0</v>
      </c>
      <c r="K109" s="204" t="s">
        <v>153</v>
      </c>
      <c r="L109" s="41"/>
      <c r="M109" s="209" t="s">
        <v>21</v>
      </c>
      <c r="N109" s="210" t="s">
        <v>44</v>
      </c>
      <c r="O109" s="81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3" t="s">
        <v>147</v>
      </c>
      <c r="AT109" s="213" t="s">
        <v>149</v>
      </c>
      <c r="AU109" s="213" t="s">
        <v>80</v>
      </c>
      <c r="AY109" s="14" t="s">
        <v>148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4" t="s">
        <v>80</v>
      </c>
      <c r="BK109" s="214">
        <f>ROUND(I109*H109,2)</f>
        <v>0</v>
      </c>
      <c r="BL109" s="14" t="s">
        <v>147</v>
      </c>
      <c r="BM109" s="213" t="s">
        <v>915</v>
      </c>
    </row>
    <row r="110" s="2" customFormat="1" ht="66.75" customHeight="1">
      <c r="A110" s="35"/>
      <c r="B110" s="36"/>
      <c r="C110" s="202" t="s">
        <v>299</v>
      </c>
      <c r="D110" s="202" t="s">
        <v>149</v>
      </c>
      <c r="E110" s="203" t="s">
        <v>806</v>
      </c>
      <c r="F110" s="204" t="s">
        <v>807</v>
      </c>
      <c r="G110" s="205" t="s">
        <v>171</v>
      </c>
      <c r="H110" s="206">
        <v>45</v>
      </c>
      <c r="I110" s="207"/>
      <c r="J110" s="208">
        <f>ROUND(I110*H110,2)</f>
        <v>0</v>
      </c>
      <c r="K110" s="204" t="s">
        <v>153</v>
      </c>
      <c r="L110" s="41"/>
      <c r="M110" s="209" t="s">
        <v>21</v>
      </c>
      <c r="N110" s="210" t="s">
        <v>44</v>
      </c>
      <c r="O110" s="81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3" t="s">
        <v>147</v>
      </c>
      <c r="AT110" s="213" t="s">
        <v>149</v>
      </c>
      <c r="AU110" s="213" t="s">
        <v>80</v>
      </c>
      <c r="AY110" s="14" t="s">
        <v>148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4" t="s">
        <v>80</v>
      </c>
      <c r="BK110" s="214">
        <f>ROUND(I110*H110,2)</f>
        <v>0</v>
      </c>
      <c r="BL110" s="14" t="s">
        <v>147</v>
      </c>
      <c r="BM110" s="213" t="s">
        <v>916</v>
      </c>
    </row>
    <row r="111" s="2" customFormat="1" ht="78" customHeight="1">
      <c r="A111" s="35"/>
      <c r="B111" s="36"/>
      <c r="C111" s="202" t="s">
        <v>303</v>
      </c>
      <c r="D111" s="202" t="s">
        <v>149</v>
      </c>
      <c r="E111" s="203" t="s">
        <v>809</v>
      </c>
      <c r="F111" s="204" t="s">
        <v>810</v>
      </c>
      <c r="G111" s="205" t="s">
        <v>161</v>
      </c>
      <c r="H111" s="206">
        <v>1</v>
      </c>
      <c r="I111" s="207"/>
      <c r="J111" s="208">
        <f>ROUND(I111*H111,2)</f>
        <v>0</v>
      </c>
      <c r="K111" s="204" t="s">
        <v>153</v>
      </c>
      <c r="L111" s="41"/>
      <c r="M111" s="209" t="s">
        <v>21</v>
      </c>
      <c r="N111" s="210" t="s">
        <v>44</v>
      </c>
      <c r="O111" s="81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3" t="s">
        <v>147</v>
      </c>
      <c r="AT111" s="213" t="s">
        <v>149</v>
      </c>
      <c r="AU111" s="213" t="s">
        <v>80</v>
      </c>
      <c r="AY111" s="14" t="s">
        <v>148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4" t="s">
        <v>80</v>
      </c>
      <c r="BK111" s="214">
        <f>ROUND(I111*H111,2)</f>
        <v>0</v>
      </c>
      <c r="BL111" s="14" t="s">
        <v>147</v>
      </c>
      <c r="BM111" s="213" t="s">
        <v>917</v>
      </c>
    </row>
    <row r="112" s="2" customFormat="1" ht="33" customHeight="1">
      <c r="A112" s="35"/>
      <c r="B112" s="36"/>
      <c r="C112" s="202" t="s">
        <v>307</v>
      </c>
      <c r="D112" s="202" t="s">
        <v>149</v>
      </c>
      <c r="E112" s="203" t="s">
        <v>812</v>
      </c>
      <c r="F112" s="204" t="s">
        <v>813</v>
      </c>
      <c r="G112" s="205" t="s">
        <v>354</v>
      </c>
      <c r="H112" s="206">
        <v>30</v>
      </c>
      <c r="I112" s="207"/>
      <c r="J112" s="208">
        <f>ROUND(I112*H112,2)</f>
        <v>0</v>
      </c>
      <c r="K112" s="204" t="s">
        <v>153</v>
      </c>
      <c r="L112" s="41"/>
      <c r="M112" s="209" t="s">
        <v>21</v>
      </c>
      <c r="N112" s="210" t="s">
        <v>44</v>
      </c>
      <c r="O112" s="81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3" t="s">
        <v>147</v>
      </c>
      <c r="AT112" s="213" t="s">
        <v>149</v>
      </c>
      <c r="AU112" s="213" t="s">
        <v>80</v>
      </c>
      <c r="AY112" s="14" t="s">
        <v>148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4" t="s">
        <v>80</v>
      </c>
      <c r="BK112" s="214">
        <f>ROUND(I112*H112,2)</f>
        <v>0</v>
      </c>
      <c r="BL112" s="14" t="s">
        <v>147</v>
      </c>
      <c r="BM112" s="213" t="s">
        <v>918</v>
      </c>
    </row>
    <row r="113" s="2" customFormat="1" ht="66.75" customHeight="1">
      <c r="A113" s="35"/>
      <c r="B113" s="36"/>
      <c r="C113" s="202" t="s">
        <v>311</v>
      </c>
      <c r="D113" s="202" t="s">
        <v>149</v>
      </c>
      <c r="E113" s="203" t="s">
        <v>815</v>
      </c>
      <c r="F113" s="204" t="s">
        <v>816</v>
      </c>
      <c r="G113" s="205" t="s">
        <v>161</v>
      </c>
      <c r="H113" s="206">
        <v>14</v>
      </c>
      <c r="I113" s="207"/>
      <c r="J113" s="208">
        <f>ROUND(I113*H113,2)</f>
        <v>0</v>
      </c>
      <c r="K113" s="204" t="s">
        <v>153</v>
      </c>
      <c r="L113" s="41"/>
      <c r="M113" s="209" t="s">
        <v>21</v>
      </c>
      <c r="N113" s="210" t="s">
        <v>44</v>
      </c>
      <c r="O113" s="81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3" t="s">
        <v>147</v>
      </c>
      <c r="AT113" s="213" t="s">
        <v>149</v>
      </c>
      <c r="AU113" s="213" t="s">
        <v>80</v>
      </c>
      <c r="AY113" s="14" t="s">
        <v>148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80</v>
      </c>
      <c r="BK113" s="214">
        <f>ROUND(I113*H113,2)</f>
        <v>0</v>
      </c>
      <c r="BL113" s="14" t="s">
        <v>147</v>
      </c>
      <c r="BM113" s="213" t="s">
        <v>919</v>
      </c>
    </row>
    <row r="114" s="2" customFormat="1" ht="78" customHeight="1">
      <c r="A114" s="35"/>
      <c r="B114" s="36"/>
      <c r="C114" s="202" t="s">
        <v>315</v>
      </c>
      <c r="D114" s="202" t="s">
        <v>149</v>
      </c>
      <c r="E114" s="203" t="s">
        <v>818</v>
      </c>
      <c r="F114" s="204" t="s">
        <v>819</v>
      </c>
      <c r="G114" s="205" t="s">
        <v>171</v>
      </c>
      <c r="H114" s="206">
        <v>6</v>
      </c>
      <c r="I114" s="207"/>
      <c r="J114" s="208">
        <f>ROUND(I114*H114,2)</f>
        <v>0</v>
      </c>
      <c r="K114" s="204" t="s">
        <v>153</v>
      </c>
      <c r="L114" s="41"/>
      <c r="M114" s="209" t="s">
        <v>21</v>
      </c>
      <c r="N114" s="210" t="s">
        <v>44</v>
      </c>
      <c r="O114" s="81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3" t="s">
        <v>147</v>
      </c>
      <c r="AT114" s="213" t="s">
        <v>149</v>
      </c>
      <c r="AU114" s="213" t="s">
        <v>80</v>
      </c>
      <c r="AY114" s="14" t="s">
        <v>148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4" t="s">
        <v>80</v>
      </c>
      <c r="BK114" s="214">
        <f>ROUND(I114*H114,2)</f>
        <v>0</v>
      </c>
      <c r="BL114" s="14" t="s">
        <v>147</v>
      </c>
      <c r="BM114" s="213" t="s">
        <v>920</v>
      </c>
    </row>
    <row r="115" s="2" customFormat="1" ht="24.15" customHeight="1">
      <c r="A115" s="35"/>
      <c r="B115" s="36"/>
      <c r="C115" s="202" t="s">
        <v>319</v>
      </c>
      <c r="D115" s="202" t="s">
        <v>149</v>
      </c>
      <c r="E115" s="203" t="s">
        <v>830</v>
      </c>
      <c r="F115" s="204" t="s">
        <v>831</v>
      </c>
      <c r="G115" s="205" t="s">
        <v>161</v>
      </c>
      <c r="H115" s="206">
        <v>106</v>
      </c>
      <c r="I115" s="207"/>
      <c r="J115" s="208">
        <f>ROUND(I115*H115,2)</f>
        <v>0</v>
      </c>
      <c r="K115" s="204" t="s">
        <v>153</v>
      </c>
      <c r="L115" s="41"/>
      <c r="M115" s="209" t="s">
        <v>21</v>
      </c>
      <c r="N115" s="210" t="s">
        <v>44</v>
      </c>
      <c r="O115" s="81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3" t="s">
        <v>147</v>
      </c>
      <c r="AT115" s="213" t="s">
        <v>149</v>
      </c>
      <c r="AU115" s="213" t="s">
        <v>80</v>
      </c>
      <c r="AY115" s="14" t="s">
        <v>148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4" t="s">
        <v>80</v>
      </c>
      <c r="BK115" s="214">
        <f>ROUND(I115*H115,2)</f>
        <v>0</v>
      </c>
      <c r="BL115" s="14" t="s">
        <v>147</v>
      </c>
      <c r="BM115" s="213" t="s">
        <v>921</v>
      </c>
    </row>
    <row r="116" s="2" customFormat="1" ht="37.8" customHeight="1">
      <c r="A116" s="35"/>
      <c r="B116" s="36"/>
      <c r="C116" s="202" t="s">
        <v>323</v>
      </c>
      <c r="D116" s="202" t="s">
        <v>149</v>
      </c>
      <c r="E116" s="203" t="s">
        <v>833</v>
      </c>
      <c r="F116" s="204" t="s">
        <v>834</v>
      </c>
      <c r="G116" s="205" t="s">
        <v>161</v>
      </c>
      <c r="H116" s="206">
        <v>98</v>
      </c>
      <c r="I116" s="207"/>
      <c r="J116" s="208">
        <f>ROUND(I116*H116,2)</f>
        <v>0</v>
      </c>
      <c r="K116" s="204" t="s">
        <v>153</v>
      </c>
      <c r="L116" s="41"/>
      <c r="M116" s="209" t="s">
        <v>21</v>
      </c>
      <c r="N116" s="210" t="s">
        <v>44</v>
      </c>
      <c r="O116" s="81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3" t="s">
        <v>147</v>
      </c>
      <c r="AT116" s="213" t="s">
        <v>149</v>
      </c>
      <c r="AU116" s="213" t="s">
        <v>80</v>
      </c>
      <c r="AY116" s="14" t="s">
        <v>148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4" t="s">
        <v>80</v>
      </c>
      <c r="BK116" s="214">
        <f>ROUND(I116*H116,2)</f>
        <v>0</v>
      </c>
      <c r="BL116" s="14" t="s">
        <v>147</v>
      </c>
      <c r="BM116" s="213" t="s">
        <v>922</v>
      </c>
    </row>
    <row r="117" s="2" customFormat="1" ht="16.5" customHeight="1">
      <c r="A117" s="35"/>
      <c r="B117" s="36"/>
      <c r="C117" s="202" t="s">
        <v>327</v>
      </c>
      <c r="D117" s="202" t="s">
        <v>149</v>
      </c>
      <c r="E117" s="203" t="s">
        <v>739</v>
      </c>
      <c r="F117" s="204" t="s">
        <v>740</v>
      </c>
      <c r="G117" s="205" t="s">
        <v>171</v>
      </c>
      <c r="H117" s="206">
        <v>45</v>
      </c>
      <c r="I117" s="207"/>
      <c r="J117" s="208">
        <f>ROUND(I117*H117,2)</f>
        <v>0</v>
      </c>
      <c r="K117" s="204" t="s">
        <v>153</v>
      </c>
      <c r="L117" s="41"/>
      <c r="M117" s="209" t="s">
        <v>21</v>
      </c>
      <c r="N117" s="210" t="s">
        <v>44</v>
      </c>
      <c r="O117" s="81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3" t="s">
        <v>147</v>
      </c>
      <c r="AT117" s="213" t="s">
        <v>149</v>
      </c>
      <c r="AU117" s="213" t="s">
        <v>80</v>
      </c>
      <c r="AY117" s="14" t="s">
        <v>148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80</v>
      </c>
      <c r="BK117" s="214">
        <f>ROUND(I117*H117,2)</f>
        <v>0</v>
      </c>
      <c r="BL117" s="14" t="s">
        <v>147</v>
      </c>
      <c r="BM117" s="213" t="s">
        <v>923</v>
      </c>
    </row>
    <row r="118" s="2" customFormat="1" ht="142.2" customHeight="1">
      <c r="A118" s="35"/>
      <c r="B118" s="36"/>
      <c r="C118" s="202" t="s">
        <v>331</v>
      </c>
      <c r="D118" s="202" t="s">
        <v>149</v>
      </c>
      <c r="E118" s="203" t="s">
        <v>837</v>
      </c>
      <c r="F118" s="204" t="s">
        <v>838</v>
      </c>
      <c r="G118" s="205" t="s">
        <v>161</v>
      </c>
      <c r="H118" s="206">
        <v>6</v>
      </c>
      <c r="I118" s="207"/>
      <c r="J118" s="208">
        <f>ROUND(I118*H118,2)</f>
        <v>0</v>
      </c>
      <c r="K118" s="204" t="s">
        <v>153</v>
      </c>
      <c r="L118" s="41"/>
      <c r="M118" s="209" t="s">
        <v>21</v>
      </c>
      <c r="N118" s="210" t="s">
        <v>44</v>
      </c>
      <c r="O118" s="81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3" t="s">
        <v>147</v>
      </c>
      <c r="AT118" s="213" t="s">
        <v>149</v>
      </c>
      <c r="AU118" s="213" t="s">
        <v>80</v>
      </c>
      <c r="AY118" s="14" t="s">
        <v>148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4" t="s">
        <v>80</v>
      </c>
      <c r="BK118" s="214">
        <f>ROUND(I118*H118,2)</f>
        <v>0</v>
      </c>
      <c r="BL118" s="14" t="s">
        <v>147</v>
      </c>
      <c r="BM118" s="213" t="s">
        <v>924</v>
      </c>
    </row>
    <row r="119" s="2" customFormat="1" ht="90" customHeight="1">
      <c r="A119" s="35"/>
      <c r="B119" s="36"/>
      <c r="C119" s="202" t="s">
        <v>335</v>
      </c>
      <c r="D119" s="202" t="s">
        <v>149</v>
      </c>
      <c r="E119" s="203" t="s">
        <v>840</v>
      </c>
      <c r="F119" s="204" t="s">
        <v>841</v>
      </c>
      <c r="G119" s="205" t="s">
        <v>161</v>
      </c>
      <c r="H119" s="206">
        <v>1</v>
      </c>
      <c r="I119" s="207"/>
      <c r="J119" s="208">
        <f>ROUND(I119*H119,2)</f>
        <v>0</v>
      </c>
      <c r="K119" s="204" t="s">
        <v>153</v>
      </c>
      <c r="L119" s="41"/>
      <c r="M119" s="236" t="s">
        <v>21</v>
      </c>
      <c r="N119" s="237" t="s">
        <v>44</v>
      </c>
      <c r="O119" s="227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3" t="s">
        <v>147</v>
      </c>
      <c r="AT119" s="213" t="s">
        <v>149</v>
      </c>
      <c r="AU119" s="213" t="s">
        <v>80</v>
      </c>
      <c r="AY119" s="14" t="s">
        <v>148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4" t="s">
        <v>80</v>
      </c>
      <c r="BK119" s="214">
        <f>ROUND(I119*H119,2)</f>
        <v>0</v>
      </c>
      <c r="BL119" s="14" t="s">
        <v>147</v>
      </c>
      <c r="BM119" s="213" t="s">
        <v>925</v>
      </c>
    </row>
    <row r="120" s="2" customFormat="1" ht="6.96" customHeight="1">
      <c r="A120" s="35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41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sheet="1" autoFilter="0" formatColumns="0" formatRows="0" objects="1" scenarios="1" spinCount="100000" saltValue="9+8tJlAo5rxtyfq6rPRCB0+3SI6owBVH+V51hcx1ZNapJ/lBMGWuRXEMSg0C0k+MfL91clAQlBUn8EXx/4WaRw==" hashValue="jZ0Sn8NjRxImW32yz5vZv5m37GQxc2sui61DkPCQ6INeybcRd8gLmT7vMiMM7CvO2m0qmxPsTC8RUMer6Lj3/Q==" algorithmName="SHA-512" password="CC35"/>
  <autoFilter ref="C85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82</v>
      </c>
    </row>
    <row r="4" s="1" customFormat="1" ht="24.96" customHeight="1">
      <c r="B4" s="17"/>
      <c r="D4" s="137" t="s">
        <v>122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26.25" customHeight="1">
      <c r="B7" s="17"/>
      <c r="E7" s="140" t="str">
        <f>'Rekapitulace zakázky'!K6</f>
        <v>Údržba, opravy a odstraňování závad u SSZT 2022-23 – Oprava ovládání ZZ v úseku Olomouc - Krnov</v>
      </c>
      <c r="F7" s="139"/>
      <c r="G7" s="139"/>
      <c r="H7" s="139"/>
      <c r="L7" s="17"/>
    </row>
    <row r="8" s="1" customFormat="1" ht="12" customHeight="1">
      <c r="B8" s="17"/>
      <c r="D8" s="139" t="s">
        <v>123</v>
      </c>
      <c r="L8" s="17"/>
    </row>
    <row r="9" s="2" customFormat="1" ht="16.5" customHeight="1">
      <c r="A9" s="35"/>
      <c r="B9" s="41"/>
      <c r="C9" s="35"/>
      <c r="D9" s="35"/>
      <c r="E9" s="140" t="s">
        <v>856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125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926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zakázky'!AN8</f>
        <v>7. 11. 2022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0"/>
      <c r="G20" s="130"/>
      <c r="H20" s="130"/>
      <c r="I20" s="139" t="s">
        <v>29</v>
      </c>
      <c r="J20" s="30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tr">
        <f>IF('Rekapitulace zakázky'!AN16="","",'Rekapitulace zakázky'!AN16)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zakázky'!E17="","",'Rekapitulace zakázky'!E17)</f>
        <v xml:space="preserve"> </v>
      </c>
      <c r="F23" s="35"/>
      <c r="G23" s="35"/>
      <c r="H23" s="35"/>
      <c r="I23" s="139" t="s">
        <v>29</v>
      </c>
      <c r="J23" s="130" t="str">
        <f>IF('Rekapitulace zakázky'!AN17="","",'Rekapitulace zakázky'!AN17)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36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37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39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41</v>
      </c>
      <c r="G34" s="35"/>
      <c r="H34" s="35"/>
      <c r="I34" s="151" t="s">
        <v>40</v>
      </c>
      <c r="J34" s="151" t="s">
        <v>42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43</v>
      </c>
      <c r="E35" s="139" t="s">
        <v>44</v>
      </c>
      <c r="F35" s="153">
        <f>ROUND((SUM(BE86:BE91)),  2)</f>
        <v>0</v>
      </c>
      <c r="G35" s="35"/>
      <c r="H35" s="35"/>
      <c r="I35" s="154">
        <v>0.20999999999999999</v>
      </c>
      <c r="J35" s="153">
        <f>ROUND(((SUM(BE86:BE91))*I35),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45</v>
      </c>
      <c r="F36" s="153">
        <f>ROUND((SUM(BF86:BF91)),  2)</f>
        <v>0</v>
      </c>
      <c r="G36" s="35"/>
      <c r="H36" s="35"/>
      <c r="I36" s="154">
        <v>0.14999999999999999</v>
      </c>
      <c r="J36" s="153">
        <f>ROUND(((SUM(BF86:BF91))*I36),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3">
        <f>ROUND((SUM(BG86:BG91)),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47</v>
      </c>
      <c r="F38" s="153">
        <f>ROUND((SUM(BH86:BH91)),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48</v>
      </c>
      <c r="F39" s="153">
        <f>ROUND((SUM(BI86:BI91)),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49</v>
      </c>
      <c r="E41" s="157"/>
      <c r="F41" s="157"/>
      <c r="G41" s="158" t="s">
        <v>50</v>
      </c>
      <c r="H41" s="159" t="s">
        <v>51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127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66" t="str">
        <f>E7</f>
        <v>Údržba, opravy a odstraňování závad u SSZT 2022-23 – Oprava ovládání ZZ v úseku Olomouc - Krnov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123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856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125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05-02 - ÚRS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Dětřichov nad Bystřicí - Moravský Beroun</v>
      </c>
      <c r="G56" s="37"/>
      <c r="H56" s="37"/>
      <c r="I56" s="29" t="s">
        <v>24</v>
      </c>
      <c r="J56" s="69" t="str">
        <f>IF(J14="","",J14)</f>
        <v>7. 11. 2022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26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Jana Kotasková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128</v>
      </c>
      <c r="D61" s="168"/>
      <c r="E61" s="168"/>
      <c r="F61" s="168"/>
      <c r="G61" s="168"/>
      <c r="H61" s="168"/>
      <c r="I61" s="168"/>
      <c r="J61" s="169" t="s">
        <v>129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71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130</v>
      </c>
    </row>
    <row r="64" s="9" customFormat="1" ht="24.96" customHeight="1">
      <c r="A64" s="9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132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66" t="str">
        <f>E7</f>
        <v>Údržba, opravy a odstraňování závad u SSZT 2022-23 – Oprava ovládání ZZ v úseku Olomouc - Krnov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123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856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125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05-02 - ÚRS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22</v>
      </c>
      <c r="D80" s="37"/>
      <c r="E80" s="37"/>
      <c r="F80" s="24" t="str">
        <f>F14</f>
        <v>Dětřichov nad Bystřicí - Moravský Beroun</v>
      </c>
      <c r="G80" s="37"/>
      <c r="H80" s="37"/>
      <c r="I80" s="29" t="s">
        <v>24</v>
      </c>
      <c r="J80" s="69" t="str">
        <f>IF(J14="","",J14)</f>
        <v>7. 11. 2022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26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32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IF(E20="","",E20)</f>
        <v>Vyplň údaj</v>
      </c>
      <c r="G83" s="37"/>
      <c r="H83" s="37"/>
      <c r="I83" s="29" t="s">
        <v>35</v>
      </c>
      <c r="J83" s="33" t="str">
        <f>E26</f>
        <v>Jana Kotasková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133</v>
      </c>
      <c r="D85" s="180" t="s">
        <v>58</v>
      </c>
      <c r="E85" s="180" t="s">
        <v>54</v>
      </c>
      <c r="F85" s="180" t="s">
        <v>55</v>
      </c>
      <c r="G85" s="180" t="s">
        <v>134</v>
      </c>
      <c r="H85" s="180" t="s">
        <v>135</v>
      </c>
      <c r="I85" s="180" t="s">
        <v>136</v>
      </c>
      <c r="J85" s="180" t="s">
        <v>129</v>
      </c>
      <c r="K85" s="181" t="s">
        <v>137</v>
      </c>
      <c r="L85" s="182"/>
      <c r="M85" s="89" t="s">
        <v>21</v>
      </c>
      <c r="N85" s="90" t="s">
        <v>43</v>
      </c>
      <c r="O85" s="90" t="s">
        <v>138</v>
      </c>
      <c r="P85" s="90" t="s">
        <v>139</v>
      </c>
      <c r="Q85" s="90" t="s">
        <v>140</v>
      </c>
      <c r="R85" s="90" t="s">
        <v>141</v>
      </c>
      <c r="S85" s="90" t="s">
        <v>142</v>
      </c>
      <c r="T85" s="91" t="s">
        <v>143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144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0.20999999999999999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72</v>
      </c>
      <c r="AU86" s="14" t="s">
        <v>130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72</v>
      </c>
      <c r="E87" s="191" t="s">
        <v>145</v>
      </c>
      <c r="F87" s="191" t="s">
        <v>146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SUM(P88:P91)</f>
        <v>0</v>
      </c>
      <c r="Q87" s="196"/>
      <c r="R87" s="197">
        <f>SUM(R88:R91)</f>
        <v>0</v>
      </c>
      <c r="S87" s="196"/>
      <c r="T87" s="198">
        <f>SUM(T88:T91)</f>
        <v>0.20999999999999999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147</v>
      </c>
      <c r="AT87" s="200" t="s">
        <v>72</v>
      </c>
      <c r="AU87" s="200" t="s">
        <v>73</v>
      </c>
      <c r="AY87" s="199" t="s">
        <v>148</v>
      </c>
      <c r="BK87" s="201">
        <f>SUM(BK88:BK91)</f>
        <v>0</v>
      </c>
    </row>
    <row r="88" s="2" customFormat="1" ht="33" customHeight="1">
      <c r="A88" s="35"/>
      <c r="B88" s="36"/>
      <c r="C88" s="202" t="s">
        <v>80</v>
      </c>
      <c r="D88" s="202" t="s">
        <v>149</v>
      </c>
      <c r="E88" s="203" t="s">
        <v>848</v>
      </c>
      <c r="F88" s="204" t="s">
        <v>849</v>
      </c>
      <c r="G88" s="205" t="s">
        <v>161</v>
      </c>
      <c r="H88" s="206">
        <v>7</v>
      </c>
      <c r="I88" s="207"/>
      <c r="J88" s="208">
        <f>ROUND(I88*H88,2)</f>
        <v>0</v>
      </c>
      <c r="K88" s="204" t="s">
        <v>505</v>
      </c>
      <c r="L88" s="41"/>
      <c r="M88" s="209" t="s">
        <v>21</v>
      </c>
      <c r="N88" s="210" t="s">
        <v>44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0.029999999999999999</v>
      </c>
      <c r="T88" s="212">
        <f>S88*H88</f>
        <v>0.20999999999999999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147</v>
      </c>
      <c r="AT88" s="213" t="s">
        <v>149</v>
      </c>
      <c r="AU88" s="213" t="s">
        <v>80</v>
      </c>
      <c r="AY88" s="14" t="s">
        <v>148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80</v>
      </c>
      <c r="BK88" s="214">
        <f>ROUND(I88*H88,2)</f>
        <v>0</v>
      </c>
      <c r="BL88" s="14" t="s">
        <v>147</v>
      </c>
      <c r="BM88" s="213" t="s">
        <v>927</v>
      </c>
    </row>
    <row r="89" s="2" customFormat="1">
      <c r="A89" s="35"/>
      <c r="B89" s="36"/>
      <c r="C89" s="37"/>
      <c r="D89" s="230" t="s">
        <v>507</v>
      </c>
      <c r="E89" s="37"/>
      <c r="F89" s="231" t="s">
        <v>851</v>
      </c>
      <c r="G89" s="37"/>
      <c r="H89" s="37"/>
      <c r="I89" s="232"/>
      <c r="J89" s="37"/>
      <c r="K89" s="37"/>
      <c r="L89" s="41"/>
      <c r="M89" s="238"/>
      <c r="N89" s="23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507</v>
      </c>
      <c r="AU89" s="14" t="s">
        <v>80</v>
      </c>
    </row>
    <row r="90" s="2" customFormat="1" ht="16.5" customHeight="1">
      <c r="A90" s="35"/>
      <c r="B90" s="36"/>
      <c r="C90" s="202" t="s">
        <v>82</v>
      </c>
      <c r="D90" s="202" t="s">
        <v>149</v>
      </c>
      <c r="E90" s="203" t="s">
        <v>852</v>
      </c>
      <c r="F90" s="204" t="s">
        <v>853</v>
      </c>
      <c r="G90" s="205" t="s">
        <v>354</v>
      </c>
      <c r="H90" s="206">
        <v>20</v>
      </c>
      <c r="I90" s="207"/>
      <c r="J90" s="208">
        <f>ROUND(I90*H90,2)</f>
        <v>0</v>
      </c>
      <c r="K90" s="204" t="s">
        <v>505</v>
      </c>
      <c r="L90" s="41"/>
      <c r="M90" s="209" t="s">
        <v>21</v>
      </c>
      <c r="N90" s="210" t="s">
        <v>44</v>
      </c>
      <c r="O90" s="81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488</v>
      </c>
      <c r="AT90" s="213" t="s">
        <v>149</v>
      </c>
      <c r="AU90" s="213" t="s">
        <v>80</v>
      </c>
      <c r="AY90" s="14" t="s">
        <v>148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80</v>
      </c>
      <c r="BK90" s="214">
        <f>ROUND(I90*H90,2)</f>
        <v>0</v>
      </c>
      <c r="BL90" s="14" t="s">
        <v>488</v>
      </c>
      <c r="BM90" s="213" t="s">
        <v>928</v>
      </c>
    </row>
    <row r="91" s="2" customFormat="1">
      <c r="A91" s="35"/>
      <c r="B91" s="36"/>
      <c r="C91" s="37"/>
      <c r="D91" s="230" t="s">
        <v>507</v>
      </c>
      <c r="E91" s="37"/>
      <c r="F91" s="231" t="s">
        <v>855</v>
      </c>
      <c r="G91" s="37"/>
      <c r="H91" s="37"/>
      <c r="I91" s="232"/>
      <c r="J91" s="37"/>
      <c r="K91" s="37"/>
      <c r="L91" s="41"/>
      <c r="M91" s="233"/>
      <c r="N91" s="234"/>
      <c r="O91" s="227"/>
      <c r="P91" s="227"/>
      <c r="Q91" s="227"/>
      <c r="R91" s="227"/>
      <c r="S91" s="227"/>
      <c r="T91" s="2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507</v>
      </c>
      <c r="AU91" s="14" t="s">
        <v>80</v>
      </c>
    </row>
    <row r="92" s="2" customFormat="1" ht="6.96" customHeight="1">
      <c r="A92" s="35"/>
      <c r="B92" s="56"/>
      <c r="C92" s="57"/>
      <c r="D92" s="57"/>
      <c r="E92" s="57"/>
      <c r="F92" s="57"/>
      <c r="G92" s="57"/>
      <c r="H92" s="57"/>
      <c r="I92" s="57"/>
      <c r="J92" s="57"/>
      <c r="K92" s="57"/>
      <c r="L92" s="41"/>
      <c r="M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</sheetData>
  <sheetProtection sheet="1" autoFilter="0" formatColumns="0" formatRows="0" objects="1" scenarios="1" spinCount="100000" saltValue="f4cT7EbBpXzdFPT22g6daGp1jLuUtcpKyKuM4vGwtJ7PvOQ2s5WyXOCMzKfX+uVpy3hdtRpX8EqLuSWnVbrZ/w==" hashValue="QgQ4aQijw1s2zCE0hV2kZp6vuhbl1wKxGqHLVdojz2CV5My7HyS974udhlwaM39O2tfvggqgkH7BU4nBTiMhEA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89" r:id="rId1" display="https://podminky.urs.cz/item/CS_URS_2022_02/468081122"/>
    <hyperlink ref="F91" r:id="rId2" display="https://podminky.urs.cz/item/CS_URS_2022_02/HZS13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82</v>
      </c>
    </row>
    <row r="4" s="1" customFormat="1" ht="24.96" customHeight="1">
      <c r="B4" s="17"/>
      <c r="D4" s="137" t="s">
        <v>122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26.25" customHeight="1">
      <c r="B7" s="17"/>
      <c r="E7" s="140" t="str">
        <f>'Rekapitulace zakázky'!K6</f>
        <v>Údržba, opravy a odstraňování závad u SSZT 2022-23 – Oprava ovládání ZZ v úseku Olomouc - Krnov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123</v>
      </c>
      <c r="E8" s="35"/>
      <c r="F8" s="35"/>
      <c r="G8" s="35"/>
      <c r="H8" s="35"/>
      <c r="I8" s="35"/>
      <c r="J8" s="35"/>
      <c r="K8" s="35"/>
      <c r="L8" s="14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929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30" t="s">
        <v>19</v>
      </c>
      <c r="G11" s="35"/>
      <c r="H11" s="35"/>
      <c r="I11" s="139" t="s">
        <v>20</v>
      </c>
      <c r="J11" s="130" t="s">
        <v>21</v>
      </c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22</v>
      </c>
      <c r="E12" s="35"/>
      <c r="F12" s="130" t="s">
        <v>23</v>
      </c>
      <c r="G12" s="35"/>
      <c r="H12" s="35"/>
      <c r="I12" s="139" t="s">
        <v>24</v>
      </c>
      <c r="J12" s="143" t="str">
        <f>'Rekapitulace zakázky'!AN8</f>
        <v>7. 11. 2022</v>
      </c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26</v>
      </c>
      <c r="E14" s="35"/>
      <c r="F14" s="35"/>
      <c r="G14" s="35"/>
      <c r="H14" s="35"/>
      <c r="I14" s="139" t="s">
        <v>27</v>
      </c>
      <c r="J14" s="130" t="s">
        <v>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0" t="s">
        <v>28</v>
      </c>
      <c r="F15" s="35"/>
      <c r="G15" s="35"/>
      <c r="H15" s="35"/>
      <c r="I15" s="139" t="s">
        <v>29</v>
      </c>
      <c r="J15" s="130" t="s">
        <v>21</v>
      </c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30</v>
      </c>
      <c r="E17" s="35"/>
      <c r="F17" s="35"/>
      <c r="G17" s="35"/>
      <c r="H17" s="35"/>
      <c r="I17" s="139" t="s">
        <v>27</v>
      </c>
      <c r="J17" s="30" t="str">
        <f>'Rekapitulace zakázky'!AN13</f>
        <v>Vyplň údaj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30"/>
      <c r="G18" s="130"/>
      <c r="H18" s="130"/>
      <c r="I18" s="139" t="s">
        <v>29</v>
      </c>
      <c r="J18" s="30" t="str">
        <f>'Rekapitulace zakázky'!AN14</f>
        <v>Vyplň údaj</v>
      </c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32</v>
      </c>
      <c r="E20" s="35"/>
      <c r="F20" s="35"/>
      <c r="G20" s="35"/>
      <c r="H20" s="35"/>
      <c r="I20" s="139" t="s">
        <v>27</v>
      </c>
      <c r="J20" s="130" t="str">
        <f>IF('Rekapitulace zakázky'!AN16="","",'Rekapitulace zakázky'!AN16)</f>
        <v/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0" t="str">
        <f>IF('Rekapitulace zakázky'!E17="","",'Rekapitulace zakázky'!E17)</f>
        <v xml:space="preserve"> </v>
      </c>
      <c r="F21" s="35"/>
      <c r="G21" s="35"/>
      <c r="H21" s="35"/>
      <c r="I21" s="139" t="s">
        <v>29</v>
      </c>
      <c r="J21" s="130" t="str">
        <f>IF('Rekapitulace zakázky'!AN17="","",'Rekapitulace zakázky'!AN17)</f>
        <v/>
      </c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35</v>
      </c>
      <c r="E23" s="35"/>
      <c r="F23" s="35"/>
      <c r="G23" s="35"/>
      <c r="H23" s="35"/>
      <c r="I23" s="139" t="s">
        <v>27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0" t="s">
        <v>36</v>
      </c>
      <c r="F24" s="35"/>
      <c r="G24" s="35"/>
      <c r="H24" s="35"/>
      <c r="I24" s="139" t="s">
        <v>29</v>
      </c>
      <c r="J24" s="130" t="s">
        <v>21</v>
      </c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37</v>
      </c>
      <c r="E26" s="35"/>
      <c r="F26" s="35"/>
      <c r="G26" s="35"/>
      <c r="H26" s="35"/>
      <c r="I26" s="35"/>
      <c r="J26" s="35"/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4"/>
      <c r="B27" s="145"/>
      <c r="C27" s="144"/>
      <c r="D27" s="144"/>
      <c r="E27" s="146" t="s">
        <v>21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14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39</v>
      </c>
      <c r="E30" s="35"/>
      <c r="F30" s="35"/>
      <c r="G30" s="35"/>
      <c r="H30" s="35"/>
      <c r="I30" s="35"/>
      <c r="J30" s="150">
        <f>ROUND(J80, 2)</f>
        <v>0</v>
      </c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41</v>
      </c>
      <c r="G32" s="35"/>
      <c r="H32" s="35"/>
      <c r="I32" s="151" t="s">
        <v>40</v>
      </c>
      <c r="J32" s="151" t="s">
        <v>42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43</v>
      </c>
      <c r="E33" s="139" t="s">
        <v>44</v>
      </c>
      <c r="F33" s="153">
        <f>ROUND((SUM(BE80:BE89)),  2)</f>
        <v>0</v>
      </c>
      <c r="G33" s="35"/>
      <c r="H33" s="35"/>
      <c r="I33" s="154">
        <v>0.20999999999999999</v>
      </c>
      <c r="J33" s="153">
        <f>ROUND(((SUM(BE80:BE89))*I33),  2)</f>
        <v>0</v>
      </c>
      <c r="K33" s="35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45</v>
      </c>
      <c r="F34" s="153">
        <f>ROUND((SUM(BF80:BF89)),  2)</f>
        <v>0</v>
      </c>
      <c r="G34" s="35"/>
      <c r="H34" s="35"/>
      <c r="I34" s="154">
        <v>0.14999999999999999</v>
      </c>
      <c r="J34" s="153">
        <f>ROUND(((SUM(BF80:BF89))*I34),  2)</f>
        <v>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46</v>
      </c>
      <c r="F35" s="153">
        <f>ROUND((SUM(BG80:BG89)),  2)</f>
        <v>0</v>
      </c>
      <c r="G35" s="35"/>
      <c r="H35" s="35"/>
      <c r="I35" s="154">
        <v>0.20999999999999999</v>
      </c>
      <c r="J35" s="153">
        <f>0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47</v>
      </c>
      <c r="F36" s="153">
        <f>ROUND((SUM(BH80:BH89)),  2)</f>
        <v>0</v>
      </c>
      <c r="G36" s="35"/>
      <c r="H36" s="35"/>
      <c r="I36" s="154">
        <v>0.14999999999999999</v>
      </c>
      <c r="J36" s="153">
        <f>0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48</v>
      </c>
      <c r="F37" s="153">
        <f>ROUND((SUM(BI80:BI89)),  2)</f>
        <v>0</v>
      </c>
      <c r="G37" s="35"/>
      <c r="H37" s="35"/>
      <c r="I37" s="154">
        <v>0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4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127</v>
      </c>
      <c r="D45" s="37"/>
      <c r="E45" s="37"/>
      <c r="F45" s="37"/>
      <c r="G45" s="37"/>
      <c r="H45" s="37"/>
      <c r="I45" s="37"/>
      <c r="J45" s="37"/>
      <c r="K45" s="37"/>
      <c r="L45" s="14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26.25" customHeight="1">
      <c r="A48" s="35"/>
      <c r="B48" s="36"/>
      <c r="C48" s="37"/>
      <c r="D48" s="37"/>
      <c r="E48" s="166" t="str">
        <f>E7</f>
        <v>Údržba, opravy a odstraňování závad u SSZT 2022-23 – Oprava ovládání ZZ v úseku Olomouc - Krnov</v>
      </c>
      <c r="F48" s="29"/>
      <c r="G48" s="29"/>
      <c r="H48" s="29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123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06 - VON</v>
      </c>
      <c r="F50" s="37"/>
      <c r="G50" s="37"/>
      <c r="H50" s="37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4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>Dětřichov nad Bystřicí - Moravský Beroun</v>
      </c>
      <c r="G52" s="37"/>
      <c r="H52" s="37"/>
      <c r="I52" s="29" t="s">
        <v>24</v>
      </c>
      <c r="J52" s="69" t="str">
        <f>IF(J12="","",J12)</f>
        <v>7. 11. 2022</v>
      </c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26</v>
      </c>
      <c r="D54" s="37"/>
      <c r="E54" s="37"/>
      <c r="F54" s="24" t="str">
        <f>E15</f>
        <v>Správa železnic, státní organizace</v>
      </c>
      <c r="G54" s="37"/>
      <c r="H54" s="37"/>
      <c r="I54" s="29" t="s">
        <v>32</v>
      </c>
      <c r="J54" s="33" t="str">
        <f>E21</f>
        <v xml:space="preserve"> </v>
      </c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Jana Kotasková</v>
      </c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7" t="s">
        <v>128</v>
      </c>
      <c r="D57" s="168"/>
      <c r="E57" s="168"/>
      <c r="F57" s="168"/>
      <c r="G57" s="168"/>
      <c r="H57" s="168"/>
      <c r="I57" s="168"/>
      <c r="J57" s="169" t="s">
        <v>129</v>
      </c>
      <c r="K57" s="168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0" t="s">
        <v>71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130</v>
      </c>
    </row>
    <row r="60" s="9" customFormat="1" ht="24.96" customHeight="1">
      <c r="A60" s="9"/>
      <c r="B60" s="171"/>
      <c r="C60" s="172"/>
      <c r="D60" s="173" t="s">
        <v>930</v>
      </c>
      <c r="E60" s="174"/>
      <c r="F60" s="174"/>
      <c r="G60" s="174"/>
      <c r="H60" s="174"/>
      <c r="I60" s="174"/>
      <c r="J60" s="175">
        <f>J81</f>
        <v>0</v>
      </c>
      <c r="K60" s="172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132</v>
      </c>
      <c r="D67" s="37"/>
      <c r="E67" s="37"/>
      <c r="F67" s="37"/>
      <c r="G67" s="37"/>
      <c r="H67" s="37"/>
      <c r="I67" s="37"/>
      <c r="J67" s="37"/>
      <c r="K67" s="3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4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6.25" customHeight="1">
      <c r="A70" s="35"/>
      <c r="B70" s="36"/>
      <c r="C70" s="37"/>
      <c r="D70" s="37"/>
      <c r="E70" s="166" t="str">
        <f>E7</f>
        <v>Údržba, opravy a odstraňování závad u SSZT 2022-23 – Oprava ovládání ZZ v úseku Olomouc - Krnov</v>
      </c>
      <c r="F70" s="29"/>
      <c r="G70" s="29"/>
      <c r="H70" s="29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123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06 - VON</v>
      </c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22</v>
      </c>
      <c r="D74" s="37"/>
      <c r="E74" s="37"/>
      <c r="F74" s="24" t="str">
        <f>F12</f>
        <v>Dětřichov nad Bystřicí - Moravský Beroun</v>
      </c>
      <c r="G74" s="37"/>
      <c r="H74" s="37"/>
      <c r="I74" s="29" t="s">
        <v>24</v>
      </c>
      <c r="J74" s="69" t="str">
        <f>IF(J12="","",J12)</f>
        <v>7. 11. 2022</v>
      </c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26</v>
      </c>
      <c r="D76" s="37"/>
      <c r="E76" s="37"/>
      <c r="F76" s="24" t="str">
        <f>E15</f>
        <v>Správa železnic, státní organizace</v>
      </c>
      <c r="G76" s="37"/>
      <c r="H76" s="37"/>
      <c r="I76" s="29" t="s">
        <v>32</v>
      </c>
      <c r="J76" s="33" t="str">
        <f>E21</f>
        <v xml:space="preserve"> </v>
      </c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30</v>
      </c>
      <c r="D77" s="37"/>
      <c r="E77" s="37"/>
      <c r="F77" s="24" t="str">
        <f>IF(E18="","",E18)</f>
        <v>Vyplň údaj</v>
      </c>
      <c r="G77" s="37"/>
      <c r="H77" s="37"/>
      <c r="I77" s="29" t="s">
        <v>35</v>
      </c>
      <c r="J77" s="33" t="str">
        <f>E24</f>
        <v>Jana Kotasková</v>
      </c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77"/>
      <c r="B79" s="178"/>
      <c r="C79" s="179" t="s">
        <v>133</v>
      </c>
      <c r="D79" s="180" t="s">
        <v>58</v>
      </c>
      <c r="E79" s="180" t="s">
        <v>54</v>
      </c>
      <c r="F79" s="180" t="s">
        <v>55</v>
      </c>
      <c r="G79" s="180" t="s">
        <v>134</v>
      </c>
      <c r="H79" s="180" t="s">
        <v>135</v>
      </c>
      <c r="I79" s="180" t="s">
        <v>136</v>
      </c>
      <c r="J79" s="180" t="s">
        <v>129</v>
      </c>
      <c r="K79" s="181" t="s">
        <v>137</v>
      </c>
      <c r="L79" s="182"/>
      <c r="M79" s="89" t="s">
        <v>21</v>
      </c>
      <c r="N79" s="90" t="s">
        <v>43</v>
      </c>
      <c r="O79" s="90" t="s">
        <v>138</v>
      </c>
      <c r="P79" s="90" t="s">
        <v>139</v>
      </c>
      <c r="Q79" s="90" t="s">
        <v>140</v>
      </c>
      <c r="R79" s="90" t="s">
        <v>141</v>
      </c>
      <c r="S79" s="90" t="s">
        <v>142</v>
      </c>
      <c r="T79" s="91" t="s">
        <v>143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5"/>
      <c r="B80" s="36"/>
      <c r="C80" s="96" t="s">
        <v>144</v>
      </c>
      <c r="D80" s="37"/>
      <c r="E80" s="37"/>
      <c r="F80" s="37"/>
      <c r="G80" s="37"/>
      <c r="H80" s="37"/>
      <c r="I80" s="37"/>
      <c r="J80" s="183">
        <f>BK80</f>
        <v>0</v>
      </c>
      <c r="K80" s="37"/>
      <c r="L80" s="41"/>
      <c r="M80" s="92"/>
      <c r="N80" s="184"/>
      <c r="O80" s="93"/>
      <c r="P80" s="185">
        <f>P81</f>
        <v>0</v>
      </c>
      <c r="Q80" s="93"/>
      <c r="R80" s="185">
        <f>R81</f>
        <v>0</v>
      </c>
      <c r="S80" s="93"/>
      <c r="T80" s="18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72</v>
      </c>
      <c r="AU80" s="14" t="s">
        <v>130</v>
      </c>
      <c r="BK80" s="187">
        <f>BK81</f>
        <v>0</v>
      </c>
    </row>
    <row r="81" s="11" customFormat="1" ht="25.92" customHeight="1">
      <c r="A81" s="11"/>
      <c r="B81" s="188"/>
      <c r="C81" s="189"/>
      <c r="D81" s="190" t="s">
        <v>72</v>
      </c>
      <c r="E81" s="191" t="s">
        <v>931</v>
      </c>
      <c r="F81" s="191" t="s">
        <v>932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SUM(P82:P89)</f>
        <v>0</v>
      </c>
      <c r="Q81" s="196"/>
      <c r="R81" s="197">
        <f>SUM(R82:R89)</f>
        <v>0</v>
      </c>
      <c r="S81" s="196"/>
      <c r="T81" s="198">
        <f>SUM(T82:T89)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9" t="s">
        <v>168</v>
      </c>
      <c r="AT81" s="200" t="s">
        <v>72</v>
      </c>
      <c r="AU81" s="200" t="s">
        <v>73</v>
      </c>
      <c r="AY81" s="199" t="s">
        <v>148</v>
      </c>
      <c r="BK81" s="201">
        <f>SUM(BK82:BK89)</f>
        <v>0</v>
      </c>
    </row>
    <row r="82" s="2" customFormat="1" ht="78" customHeight="1">
      <c r="A82" s="35"/>
      <c r="B82" s="36"/>
      <c r="C82" s="202" t="s">
        <v>80</v>
      </c>
      <c r="D82" s="202" t="s">
        <v>149</v>
      </c>
      <c r="E82" s="203" t="s">
        <v>933</v>
      </c>
      <c r="F82" s="204" t="s">
        <v>934</v>
      </c>
      <c r="G82" s="205" t="s">
        <v>407</v>
      </c>
      <c r="H82" s="206">
        <v>10.6</v>
      </c>
      <c r="I82" s="207"/>
      <c r="J82" s="208">
        <f>ROUND(I82*H82,2)</f>
        <v>0</v>
      </c>
      <c r="K82" s="204" t="s">
        <v>153</v>
      </c>
      <c r="L82" s="41"/>
      <c r="M82" s="209" t="s">
        <v>21</v>
      </c>
      <c r="N82" s="210" t="s">
        <v>44</v>
      </c>
      <c r="O82" s="81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13" t="s">
        <v>935</v>
      </c>
      <c r="AT82" s="213" t="s">
        <v>149</v>
      </c>
      <c r="AU82" s="213" t="s">
        <v>80</v>
      </c>
      <c r="AY82" s="14" t="s">
        <v>148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4" t="s">
        <v>80</v>
      </c>
      <c r="BK82" s="214">
        <f>ROUND(I82*H82,2)</f>
        <v>0</v>
      </c>
      <c r="BL82" s="14" t="s">
        <v>935</v>
      </c>
      <c r="BM82" s="213" t="s">
        <v>936</v>
      </c>
    </row>
    <row r="83" s="2" customFormat="1" ht="78" customHeight="1">
      <c r="A83" s="35"/>
      <c r="B83" s="36"/>
      <c r="C83" s="202" t="s">
        <v>82</v>
      </c>
      <c r="D83" s="202" t="s">
        <v>149</v>
      </c>
      <c r="E83" s="203" t="s">
        <v>937</v>
      </c>
      <c r="F83" s="204" t="s">
        <v>938</v>
      </c>
      <c r="G83" s="205" t="s">
        <v>939</v>
      </c>
      <c r="H83" s="240"/>
      <c r="I83" s="207"/>
      <c r="J83" s="208">
        <f>ROUND(I83*H83,2)</f>
        <v>0</v>
      </c>
      <c r="K83" s="204" t="s">
        <v>153</v>
      </c>
      <c r="L83" s="41"/>
      <c r="M83" s="209" t="s">
        <v>21</v>
      </c>
      <c r="N83" s="210" t="s">
        <v>44</v>
      </c>
      <c r="O83" s="81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13" t="s">
        <v>935</v>
      </c>
      <c r="AT83" s="213" t="s">
        <v>149</v>
      </c>
      <c r="AU83" s="213" t="s">
        <v>80</v>
      </c>
      <c r="AY83" s="14" t="s">
        <v>148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4" t="s">
        <v>80</v>
      </c>
      <c r="BK83" s="214">
        <f>ROUND(I83*H83,2)</f>
        <v>0</v>
      </c>
      <c r="BL83" s="14" t="s">
        <v>935</v>
      </c>
      <c r="BM83" s="213" t="s">
        <v>940</v>
      </c>
    </row>
    <row r="84" s="2" customFormat="1" ht="90" customHeight="1">
      <c r="A84" s="35"/>
      <c r="B84" s="36"/>
      <c r="C84" s="202" t="s">
        <v>158</v>
      </c>
      <c r="D84" s="202" t="s">
        <v>149</v>
      </c>
      <c r="E84" s="203" t="s">
        <v>941</v>
      </c>
      <c r="F84" s="204" t="s">
        <v>942</v>
      </c>
      <c r="G84" s="205" t="s">
        <v>939</v>
      </c>
      <c r="H84" s="240"/>
      <c r="I84" s="207"/>
      <c r="J84" s="208">
        <f>ROUND(I84*H84,2)</f>
        <v>0</v>
      </c>
      <c r="K84" s="204" t="s">
        <v>153</v>
      </c>
      <c r="L84" s="41"/>
      <c r="M84" s="209" t="s">
        <v>21</v>
      </c>
      <c r="N84" s="210" t="s">
        <v>44</v>
      </c>
      <c r="O84" s="81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13" t="s">
        <v>935</v>
      </c>
      <c r="AT84" s="213" t="s">
        <v>149</v>
      </c>
      <c r="AU84" s="213" t="s">
        <v>80</v>
      </c>
      <c r="AY84" s="14" t="s">
        <v>148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4" t="s">
        <v>80</v>
      </c>
      <c r="BK84" s="214">
        <f>ROUND(I84*H84,2)</f>
        <v>0</v>
      </c>
      <c r="BL84" s="14" t="s">
        <v>935</v>
      </c>
      <c r="BM84" s="213" t="s">
        <v>943</v>
      </c>
    </row>
    <row r="85" s="2" customFormat="1" ht="128.55" customHeight="1">
      <c r="A85" s="35"/>
      <c r="B85" s="36"/>
      <c r="C85" s="202" t="s">
        <v>147</v>
      </c>
      <c r="D85" s="202" t="s">
        <v>149</v>
      </c>
      <c r="E85" s="203" t="s">
        <v>944</v>
      </c>
      <c r="F85" s="204" t="s">
        <v>945</v>
      </c>
      <c r="G85" s="205" t="s">
        <v>946</v>
      </c>
      <c r="H85" s="206">
        <v>3.2000000000000002</v>
      </c>
      <c r="I85" s="207"/>
      <c r="J85" s="208">
        <f>ROUND(I85*H85,2)</f>
        <v>0</v>
      </c>
      <c r="K85" s="204" t="s">
        <v>153</v>
      </c>
      <c r="L85" s="41"/>
      <c r="M85" s="209" t="s">
        <v>21</v>
      </c>
      <c r="N85" s="210" t="s">
        <v>44</v>
      </c>
      <c r="O85" s="81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13" t="s">
        <v>935</v>
      </c>
      <c r="AT85" s="213" t="s">
        <v>149</v>
      </c>
      <c r="AU85" s="213" t="s">
        <v>80</v>
      </c>
      <c r="AY85" s="14" t="s">
        <v>148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4" t="s">
        <v>80</v>
      </c>
      <c r="BK85" s="214">
        <f>ROUND(I85*H85,2)</f>
        <v>0</v>
      </c>
      <c r="BL85" s="14" t="s">
        <v>935</v>
      </c>
      <c r="BM85" s="213" t="s">
        <v>947</v>
      </c>
    </row>
    <row r="86" s="2" customFormat="1" ht="90" customHeight="1">
      <c r="A86" s="35"/>
      <c r="B86" s="36"/>
      <c r="C86" s="202" t="s">
        <v>168</v>
      </c>
      <c r="D86" s="202" t="s">
        <v>149</v>
      </c>
      <c r="E86" s="203" t="s">
        <v>948</v>
      </c>
      <c r="F86" s="204" t="s">
        <v>949</v>
      </c>
      <c r="G86" s="205" t="s">
        <v>946</v>
      </c>
      <c r="H86" s="206">
        <v>0.59999999999999998</v>
      </c>
      <c r="I86" s="207"/>
      <c r="J86" s="208">
        <f>ROUND(I86*H86,2)</f>
        <v>0</v>
      </c>
      <c r="K86" s="204" t="s">
        <v>153</v>
      </c>
      <c r="L86" s="41"/>
      <c r="M86" s="209" t="s">
        <v>21</v>
      </c>
      <c r="N86" s="210" t="s">
        <v>44</v>
      </c>
      <c r="O86" s="81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3" t="s">
        <v>935</v>
      </c>
      <c r="AT86" s="213" t="s">
        <v>149</v>
      </c>
      <c r="AU86" s="213" t="s">
        <v>80</v>
      </c>
      <c r="AY86" s="14" t="s">
        <v>148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4" t="s">
        <v>80</v>
      </c>
      <c r="BK86" s="214">
        <f>ROUND(I86*H86,2)</f>
        <v>0</v>
      </c>
      <c r="BL86" s="14" t="s">
        <v>935</v>
      </c>
      <c r="BM86" s="213" t="s">
        <v>950</v>
      </c>
    </row>
    <row r="87" s="2" customFormat="1" ht="90" customHeight="1">
      <c r="A87" s="35"/>
      <c r="B87" s="36"/>
      <c r="C87" s="202" t="s">
        <v>173</v>
      </c>
      <c r="D87" s="202" t="s">
        <v>149</v>
      </c>
      <c r="E87" s="203" t="s">
        <v>951</v>
      </c>
      <c r="F87" s="204" t="s">
        <v>952</v>
      </c>
      <c r="G87" s="205" t="s">
        <v>946</v>
      </c>
      <c r="H87" s="206">
        <v>0.59999999999999998</v>
      </c>
      <c r="I87" s="207"/>
      <c r="J87" s="208">
        <f>ROUND(I87*H87,2)</f>
        <v>0</v>
      </c>
      <c r="K87" s="204" t="s">
        <v>153</v>
      </c>
      <c r="L87" s="41"/>
      <c r="M87" s="209" t="s">
        <v>21</v>
      </c>
      <c r="N87" s="210" t="s">
        <v>44</v>
      </c>
      <c r="O87" s="81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3" t="s">
        <v>935</v>
      </c>
      <c r="AT87" s="213" t="s">
        <v>149</v>
      </c>
      <c r="AU87" s="213" t="s">
        <v>80</v>
      </c>
      <c r="AY87" s="14" t="s">
        <v>148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4" t="s">
        <v>80</v>
      </c>
      <c r="BK87" s="214">
        <f>ROUND(I87*H87,2)</f>
        <v>0</v>
      </c>
      <c r="BL87" s="14" t="s">
        <v>935</v>
      </c>
      <c r="BM87" s="213" t="s">
        <v>953</v>
      </c>
    </row>
    <row r="88" s="2" customFormat="1" ht="21.75" customHeight="1">
      <c r="A88" s="35"/>
      <c r="B88" s="36"/>
      <c r="C88" s="202" t="s">
        <v>177</v>
      </c>
      <c r="D88" s="202" t="s">
        <v>149</v>
      </c>
      <c r="E88" s="203" t="s">
        <v>954</v>
      </c>
      <c r="F88" s="204" t="s">
        <v>955</v>
      </c>
      <c r="G88" s="205" t="s">
        <v>939</v>
      </c>
      <c r="H88" s="240"/>
      <c r="I88" s="207"/>
      <c r="J88" s="208">
        <f>ROUND(I88*H88,2)</f>
        <v>0</v>
      </c>
      <c r="K88" s="204" t="s">
        <v>153</v>
      </c>
      <c r="L88" s="41"/>
      <c r="M88" s="209" t="s">
        <v>21</v>
      </c>
      <c r="N88" s="210" t="s">
        <v>44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935</v>
      </c>
      <c r="AT88" s="213" t="s">
        <v>149</v>
      </c>
      <c r="AU88" s="213" t="s">
        <v>80</v>
      </c>
      <c r="AY88" s="14" t="s">
        <v>148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80</v>
      </c>
      <c r="BK88" s="214">
        <f>ROUND(I88*H88,2)</f>
        <v>0</v>
      </c>
      <c r="BL88" s="14" t="s">
        <v>935</v>
      </c>
      <c r="BM88" s="213" t="s">
        <v>956</v>
      </c>
    </row>
    <row r="89" s="2" customFormat="1" ht="66.75" customHeight="1">
      <c r="A89" s="35"/>
      <c r="B89" s="36"/>
      <c r="C89" s="202" t="s">
        <v>181</v>
      </c>
      <c r="D89" s="202" t="s">
        <v>149</v>
      </c>
      <c r="E89" s="203" t="s">
        <v>957</v>
      </c>
      <c r="F89" s="204" t="s">
        <v>958</v>
      </c>
      <c r="G89" s="205" t="s">
        <v>939</v>
      </c>
      <c r="H89" s="240"/>
      <c r="I89" s="207"/>
      <c r="J89" s="208">
        <f>ROUND(I89*H89,2)</f>
        <v>0</v>
      </c>
      <c r="K89" s="204" t="s">
        <v>153</v>
      </c>
      <c r="L89" s="41"/>
      <c r="M89" s="236" t="s">
        <v>21</v>
      </c>
      <c r="N89" s="237" t="s">
        <v>44</v>
      </c>
      <c r="O89" s="227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935</v>
      </c>
      <c r="AT89" s="213" t="s">
        <v>149</v>
      </c>
      <c r="AU89" s="213" t="s">
        <v>80</v>
      </c>
      <c r="AY89" s="14" t="s">
        <v>148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80</v>
      </c>
      <c r="BK89" s="214">
        <f>ROUND(I89*H89,2)</f>
        <v>0</v>
      </c>
      <c r="BL89" s="14" t="s">
        <v>935</v>
      </c>
      <c r="BM89" s="213" t="s">
        <v>959</v>
      </c>
    </row>
    <row r="90" s="2" customFormat="1" ht="6.96" customHeight="1">
      <c r="A90" s="35"/>
      <c r="B90" s="56"/>
      <c r="C90" s="57"/>
      <c r="D90" s="57"/>
      <c r="E90" s="57"/>
      <c r="F90" s="57"/>
      <c r="G90" s="57"/>
      <c r="H90" s="57"/>
      <c r="I90" s="57"/>
      <c r="J90" s="57"/>
      <c r="K90" s="57"/>
      <c r="L90" s="41"/>
      <c r="M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</sheetData>
  <sheetProtection sheet="1" autoFilter="0" formatColumns="0" formatRows="0" objects="1" scenarios="1" spinCount="100000" saltValue="bd2yvJhEWHpQMGl/gMU5e2tm7zAQAvwl2WnYF1SBalNhC/h4fzknATp/xWp8QUqmpfx3VU5OzCP5c8auQv+ODQ==" hashValue="M5IHhAX/mg8VRhFOsbBSBCnKfQM/hNqhNF89pBBkI66esJAydGqJcQ8vZ5Rg4iADgioFM+jgMmuzSfG2WGKFUQ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41" customWidth="1"/>
    <col min="2" max="2" width="1.667969" style="241" customWidth="1"/>
    <col min="3" max="4" width="5" style="241" customWidth="1"/>
    <col min="5" max="5" width="11.66016" style="241" customWidth="1"/>
    <col min="6" max="6" width="9.160156" style="241" customWidth="1"/>
    <col min="7" max="7" width="5" style="241" customWidth="1"/>
    <col min="8" max="8" width="77.83203" style="241" customWidth="1"/>
    <col min="9" max="10" width="20" style="241" customWidth="1"/>
    <col min="11" max="11" width="1.667969" style="241" customWidth="1"/>
  </cols>
  <sheetData>
    <row r="1" s="1" customFormat="1" ht="37.5" customHeight="1"/>
    <row r="2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="12" customFormat="1" ht="45" customHeight="1">
      <c r="B3" s="245"/>
      <c r="C3" s="246" t="s">
        <v>960</v>
      </c>
      <c r="D3" s="246"/>
      <c r="E3" s="246"/>
      <c r="F3" s="246"/>
      <c r="G3" s="246"/>
      <c r="H3" s="246"/>
      <c r="I3" s="246"/>
      <c r="J3" s="246"/>
      <c r="K3" s="247"/>
    </row>
    <row r="4" s="1" customFormat="1" ht="25.5" customHeight="1">
      <c r="B4" s="248"/>
      <c r="C4" s="249" t="s">
        <v>961</v>
      </c>
      <c r="D4" s="249"/>
      <c r="E4" s="249"/>
      <c r="F4" s="249"/>
      <c r="G4" s="249"/>
      <c r="H4" s="249"/>
      <c r="I4" s="249"/>
      <c r="J4" s="249"/>
      <c r="K4" s="250"/>
    </row>
    <row r="5" s="1" customFormat="1" ht="5.25" customHeight="1">
      <c r="B5" s="248"/>
      <c r="C5" s="251"/>
      <c r="D5" s="251"/>
      <c r="E5" s="251"/>
      <c r="F5" s="251"/>
      <c r="G5" s="251"/>
      <c r="H5" s="251"/>
      <c r="I5" s="251"/>
      <c r="J5" s="251"/>
      <c r="K5" s="250"/>
    </row>
    <row r="6" s="1" customFormat="1" ht="15" customHeight="1">
      <c r="B6" s="248"/>
      <c r="C6" s="252" t="s">
        <v>962</v>
      </c>
      <c r="D6" s="252"/>
      <c r="E6" s="252"/>
      <c r="F6" s="252"/>
      <c r="G6" s="252"/>
      <c r="H6" s="252"/>
      <c r="I6" s="252"/>
      <c r="J6" s="252"/>
      <c r="K6" s="250"/>
    </row>
    <row r="7" s="1" customFormat="1" ht="15" customHeight="1">
      <c r="B7" s="253"/>
      <c r="C7" s="252" t="s">
        <v>963</v>
      </c>
      <c r="D7" s="252"/>
      <c r="E7" s="252"/>
      <c r="F7" s="252"/>
      <c r="G7" s="252"/>
      <c r="H7" s="252"/>
      <c r="I7" s="252"/>
      <c r="J7" s="252"/>
      <c r="K7" s="250"/>
    </row>
    <row r="8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="1" customFormat="1" ht="15" customHeight="1">
      <c r="B9" s="253"/>
      <c r="C9" s="252" t="s">
        <v>964</v>
      </c>
      <c r="D9" s="252"/>
      <c r="E9" s="252"/>
      <c r="F9" s="252"/>
      <c r="G9" s="252"/>
      <c r="H9" s="252"/>
      <c r="I9" s="252"/>
      <c r="J9" s="252"/>
      <c r="K9" s="250"/>
    </row>
    <row r="10" s="1" customFormat="1" ht="15" customHeight="1">
      <c r="B10" s="253"/>
      <c r="C10" s="252"/>
      <c r="D10" s="252" t="s">
        <v>965</v>
      </c>
      <c r="E10" s="252"/>
      <c r="F10" s="252"/>
      <c r="G10" s="252"/>
      <c r="H10" s="252"/>
      <c r="I10" s="252"/>
      <c r="J10" s="252"/>
      <c r="K10" s="250"/>
    </row>
    <row r="11" s="1" customFormat="1" ht="15" customHeight="1">
      <c r="B11" s="253"/>
      <c r="C11" s="254"/>
      <c r="D11" s="252" t="s">
        <v>966</v>
      </c>
      <c r="E11" s="252"/>
      <c r="F11" s="252"/>
      <c r="G11" s="252"/>
      <c r="H11" s="252"/>
      <c r="I11" s="252"/>
      <c r="J11" s="252"/>
      <c r="K11" s="250"/>
    </row>
    <row r="12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="1" customFormat="1" ht="15" customHeight="1">
      <c r="B13" s="253"/>
      <c r="C13" s="254"/>
      <c r="D13" s="255" t="s">
        <v>967</v>
      </c>
      <c r="E13" s="252"/>
      <c r="F13" s="252"/>
      <c r="G13" s="252"/>
      <c r="H13" s="252"/>
      <c r="I13" s="252"/>
      <c r="J13" s="252"/>
      <c r="K13" s="250"/>
    </row>
    <row r="14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="1" customFormat="1" ht="15" customHeight="1">
      <c r="B15" s="253"/>
      <c r="C15" s="254"/>
      <c r="D15" s="252" t="s">
        <v>968</v>
      </c>
      <c r="E15" s="252"/>
      <c r="F15" s="252"/>
      <c r="G15" s="252"/>
      <c r="H15" s="252"/>
      <c r="I15" s="252"/>
      <c r="J15" s="252"/>
      <c r="K15" s="250"/>
    </row>
    <row r="16" s="1" customFormat="1" ht="15" customHeight="1">
      <c r="B16" s="253"/>
      <c r="C16" s="254"/>
      <c r="D16" s="252" t="s">
        <v>969</v>
      </c>
      <c r="E16" s="252"/>
      <c r="F16" s="252"/>
      <c r="G16" s="252"/>
      <c r="H16" s="252"/>
      <c r="I16" s="252"/>
      <c r="J16" s="252"/>
      <c r="K16" s="250"/>
    </row>
    <row r="17" s="1" customFormat="1" ht="15" customHeight="1">
      <c r="B17" s="253"/>
      <c r="C17" s="254"/>
      <c r="D17" s="252" t="s">
        <v>970</v>
      </c>
      <c r="E17" s="252"/>
      <c r="F17" s="252"/>
      <c r="G17" s="252"/>
      <c r="H17" s="252"/>
      <c r="I17" s="252"/>
      <c r="J17" s="252"/>
      <c r="K17" s="250"/>
    </row>
    <row r="18" s="1" customFormat="1" ht="15" customHeight="1">
      <c r="B18" s="253"/>
      <c r="C18" s="254"/>
      <c r="D18" s="254"/>
      <c r="E18" s="256" t="s">
        <v>971</v>
      </c>
      <c r="F18" s="252" t="s">
        <v>972</v>
      </c>
      <c r="G18" s="252"/>
      <c r="H18" s="252"/>
      <c r="I18" s="252"/>
      <c r="J18" s="252"/>
      <c r="K18" s="250"/>
    </row>
    <row r="19" s="1" customFormat="1" ht="15" customHeight="1">
      <c r="B19" s="253"/>
      <c r="C19" s="254"/>
      <c r="D19" s="254"/>
      <c r="E19" s="256" t="s">
        <v>973</v>
      </c>
      <c r="F19" s="252" t="s">
        <v>974</v>
      </c>
      <c r="G19" s="252"/>
      <c r="H19" s="252"/>
      <c r="I19" s="252"/>
      <c r="J19" s="252"/>
      <c r="K19" s="250"/>
    </row>
    <row r="20" s="1" customFormat="1" ht="15" customHeight="1">
      <c r="B20" s="253"/>
      <c r="C20" s="254"/>
      <c r="D20" s="254"/>
      <c r="E20" s="256" t="s">
        <v>79</v>
      </c>
      <c r="F20" s="252" t="s">
        <v>975</v>
      </c>
      <c r="G20" s="252"/>
      <c r="H20" s="252"/>
      <c r="I20" s="252"/>
      <c r="J20" s="252"/>
      <c r="K20" s="250"/>
    </row>
    <row r="21" s="1" customFormat="1" ht="15" customHeight="1">
      <c r="B21" s="253"/>
      <c r="C21" s="254"/>
      <c r="D21" s="254"/>
      <c r="E21" s="256" t="s">
        <v>120</v>
      </c>
      <c r="F21" s="252" t="s">
        <v>976</v>
      </c>
      <c r="G21" s="252"/>
      <c r="H21" s="252"/>
      <c r="I21" s="252"/>
      <c r="J21" s="252"/>
      <c r="K21" s="250"/>
    </row>
    <row r="22" s="1" customFormat="1" ht="15" customHeight="1">
      <c r="B22" s="253"/>
      <c r="C22" s="254"/>
      <c r="D22" s="254"/>
      <c r="E22" s="256" t="s">
        <v>145</v>
      </c>
      <c r="F22" s="252" t="s">
        <v>146</v>
      </c>
      <c r="G22" s="252"/>
      <c r="H22" s="252"/>
      <c r="I22" s="252"/>
      <c r="J22" s="252"/>
      <c r="K22" s="250"/>
    </row>
    <row r="23" s="1" customFormat="1" ht="15" customHeight="1">
      <c r="B23" s="253"/>
      <c r="C23" s="254"/>
      <c r="D23" s="254"/>
      <c r="E23" s="256" t="s">
        <v>86</v>
      </c>
      <c r="F23" s="252" t="s">
        <v>977</v>
      </c>
      <c r="G23" s="252"/>
      <c r="H23" s="252"/>
      <c r="I23" s="252"/>
      <c r="J23" s="252"/>
      <c r="K23" s="250"/>
    </row>
    <row r="24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="1" customFormat="1" ht="15" customHeight="1">
      <c r="B25" s="253"/>
      <c r="C25" s="252" t="s">
        <v>978</v>
      </c>
      <c r="D25" s="252"/>
      <c r="E25" s="252"/>
      <c r="F25" s="252"/>
      <c r="G25" s="252"/>
      <c r="H25" s="252"/>
      <c r="I25" s="252"/>
      <c r="J25" s="252"/>
      <c r="K25" s="250"/>
    </row>
    <row r="26" s="1" customFormat="1" ht="15" customHeight="1">
      <c r="B26" s="253"/>
      <c r="C26" s="252" t="s">
        <v>979</v>
      </c>
      <c r="D26" s="252"/>
      <c r="E26" s="252"/>
      <c r="F26" s="252"/>
      <c r="G26" s="252"/>
      <c r="H26" s="252"/>
      <c r="I26" s="252"/>
      <c r="J26" s="252"/>
      <c r="K26" s="250"/>
    </row>
    <row r="27" s="1" customFormat="1" ht="15" customHeight="1">
      <c r="B27" s="253"/>
      <c r="C27" s="252"/>
      <c r="D27" s="252" t="s">
        <v>980</v>
      </c>
      <c r="E27" s="252"/>
      <c r="F27" s="252"/>
      <c r="G27" s="252"/>
      <c r="H27" s="252"/>
      <c r="I27" s="252"/>
      <c r="J27" s="252"/>
      <c r="K27" s="250"/>
    </row>
    <row r="28" s="1" customFormat="1" ht="15" customHeight="1">
      <c r="B28" s="253"/>
      <c r="C28" s="254"/>
      <c r="D28" s="252" t="s">
        <v>981</v>
      </c>
      <c r="E28" s="252"/>
      <c r="F28" s="252"/>
      <c r="G28" s="252"/>
      <c r="H28" s="252"/>
      <c r="I28" s="252"/>
      <c r="J28" s="252"/>
      <c r="K28" s="250"/>
    </row>
    <row r="29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="1" customFormat="1" ht="15" customHeight="1">
      <c r="B30" s="253"/>
      <c r="C30" s="254"/>
      <c r="D30" s="252" t="s">
        <v>982</v>
      </c>
      <c r="E30" s="252"/>
      <c r="F30" s="252"/>
      <c r="G30" s="252"/>
      <c r="H30" s="252"/>
      <c r="I30" s="252"/>
      <c r="J30" s="252"/>
      <c r="K30" s="250"/>
    </row>
    <row r="31" s="1" customFormat="1" ht="15" customHeight="1">
      <c r="B31" s="253"/>
      <c r="C31" s="254"/>
      <c r="D31" s="252" t="s">
        <v>983</v>
      </c>
      <c r="E31" s="252"/>
      <c r="F31" s="252"/>
      <c r="G31" s="252"/>
      <c r="H31" s="252"/>
      <c r="I31" s="252"/>
      <c r="J31" s="252"/>
      <c r="K31" s="250"/>
    </row>
    <row r="32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="1" customFormat="1" ht="15" customHeight="1">
      <c r="B33" s="253"/>
      <c r="C33" s="254"/>
      <c r="D33" s="252" t="s">
        <v>984</v>
      </c>
      <c r="E33" s="252"/>
      <c r="F33" s="252"/>
      <c r="G33" s="252"/>
      <c r="H33" s="252"/>
      <c r="I33" s="252"/>
      <c r="J33" s="252"/>
      <c r="K33" s="250"/>
    </row>
    <row r="34" s="1" customFormat="1" ht="15" customHeight="1">
      <c r="B34" s="253"/>
      <c r="C34" s="254"/>
      <c r="D34" s="252" t="s">
        <v>985</v>
      </c>
      <c r="E34" s="252"/>
      <c r="F34" s="252"/>
      <c r="G34" s="252"/>
      <c r="H34" s="252"/>
      <c r="I34" s="252"/>
      <c r="J34" s="252"/>
      <c r="K34" s="250"/>
    </row>
    <row r="35" s="1" customFormat="1" ht="15" customHeight="1">
      <c r="B35" s="253"/>
      <c r="C35" s="254"/>
      <c r="D35" s="252" t="s">
        <v>986</v>
      </c>
      <c r="E35" s="252"/>
      <c r="F35" s="252"/>
      <c r="G35" s="252"/>
      <c r="H35" s="252"/>
      <c r="I35" s="252"/>
      <c r="J35" s="252"/>
      <c r="K35" s="250"/>
    </row>
    <row r="36" s="1" customFormat="1" ht="15" customHeight="1">
      <c r="B36" s="253"/>
      <c r="C36" s="254"/>
      <c r="D36" s="252"/>
      <c r="E36" s="255" t="s">
        <v>133</v>
      </c>
      <c r="F36" s="252"/>
      <c r="G36" s="252" t="s">
        <v>987</v>
      </c>
      <c r="H36" s="252"/>
      <c r="I36" s="252"/>
      <c r="J36" s="252"/>
      <c r="K36" s="250"/>
    </row>
    <row r="37" s="1" customFormat="1" ht="30.75" customHeight="1">
      <c r="B37" s="253"/>
      <c r="C37" s="254"/>
      <c r="D37" s="252"/>
      <c r="E37" s="255" t="s">
        <v>988</v>
      </c>
      <c r="F37" s="252"/>
      <c r="G37" s="252" t="s">
        <v>989</v>
      </c>
      <c r="H37" s="252"/>
      <c r="I37" s="252"/>
      <c r="J37" s="252"/>
      <c r="K37" s="250"/>
    </row>
    <row r="38" s="1" customFormat="1" ht="15" customHeight="1">
      <c r="B38" s="253"/>
      <c r="C38" s="254"/>
      <c r="D38" s="252"/>
      <c r="E38" s="255" t="s">
        <v>54</v>
      </c>
      <c r="F38" s="252"/>
      <c r="G38" s="252" t="s">
        <v>990</v>
      </c>
      <c r="H38" s="252"/>
      <c r="I38" s="252"/>
      <c r="J38" s="252"/>
      <c r="K38" s="250"/>
    </row>
    <row r="39" s="1" customFormat="1" ht="15" customHeight="1">
      <c r="B39" s="253"/>
      <c r="C39" s="254"/>
      <c r="D39" s="252"/>
      <c r="E39" s="255" t="s">
        <v>55</v>
      </c>
      <c r="F39" s="252"/>
      <c r="G39" s="252" t="s">
        <v>991</v>
      </c>
      <c r="H39" s="252"/>
      <c r="I39" s="252"/>
      <c r="J39" s="252"/>
      <c r="K39" s="250"/>
    </row>
    <row r="40" s="1" customFormat="1" ht="15" customHeight="1">
      <c r="B40" s="253"/>
      <c r="C40" s="254"/>
      <c r="D40" s="252"/>
      <c r="E40" s="255" t="s">
        <v>134</v>
      </c>
      <c r="F40" s="252"/>
      <c r="G40" s="252" t="s">
        <v>992</v>
      </c>
      <c r="H40" s="252"/>
      <c r="I40" s="252"/>
      <c r="J40" s="252"/>
      <c r="K40" s="250"/>
    </row>
    <row r="41" s="1" customFormat="1" ht="15" customHeight="1">
      <c r="B41" s="253"/>
      <c r="C41" s="254"/>
      <c r="D41" s="252"/>
      <c r="E41" s="255" t="s">
        <v>135</v>
      </c>
      <c r="F41" s="252"/>
      <c r="G41" s="252" t="s">
        <v>993</v>
      </c>
      <c r="H41" s="252"/>
      <c r="I41" s="252"/>
      <c r="J41" s="252"/>
      <c r="K41" s="250"/>
    </row>
    <row r="42" s="1" customFormat="1" ht="15" customHeight="1">
      <c r="B42" s="253"/>
      <c r="C42" s="254"/>
      <c r="D42" s="252"/>
      <c r="E42" s="255" t="s">
        <v>994</v>
      </c>
      <c r="F42" s="252"/>
      <c r="G42" s="252" t="s">
        <v>995</v>
      </c>
      <c r="H42" s="252"/>
      <c r="I42" s="252"/>
      <c r="J42" s="252"/>
      <c r="K42" s="250"/>
    </row>
    <row r="43" s="1" customFormat="1" ht="15" customHeight="1">
      <c r="B43" s="253"/>
      <c r="C43" s="254"/>
      <c r="D43" s="252"/>
      <c r="E43" s="255"/>
      <c r="F43" s="252"/>
      <c r="G43" s="252" t="s">
        <v>996</v>
      </c>
      <c r="H43" s="252"/>
      <c r="I43" s="252"/>
      <c r="J43" s="252"/>
      <c r="K43" s="250"/>
    </row>
    <row r="44" s="1" customFormat="1" ht="15" customHeight="1">
      <c r="B44" s="253"/>
      <c r="C44" s="254"/>
      <c r="D44" s="252"/>
      <c r="E44" s="255" t="s">
        <v>997</v>
      </c>
      <c r="F44" s="252"/>
      <c r="G44" s="252" t="s">
        <v>998</v>
      </c>
      <c r="H44" s="252"/>
      <c r="I44" s="252"/>
      <c r="J44" s="252"/>
      <c r="K44" s="250"/>
    </row>
    <row r="45" s="1" customFormat="1" ht="15" customHeight="1">
      <c r="B45" s="253"/>
      <c r="C45" s="254"/>
      <c r="D45" s="252"/>
      <c r="E45" s="255" t="s">
        <v>137</v>
      </c>
      <c r="F45" s="252"/>
      <c r="G45" s="252" t="s">
        <v>999</v>
      </c>
      <c r="H45" s="252"/>
      <c r="I45" s="252"/>
      <c r="J45" s="252"/>
      <c r="K45" s="250"/>
    </row>
    <row r="46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="1" customFormat="1" ht="15" customHeight="1">
      <c r="B47" s="253"/>
      <c r="C47" s="254"/>
      <c r="D47" s="252" t="s">
        <v>1000</v>
      </c>
      <c r="E47" s="252"/>
      <c r="F47" s="252"/>
      <c r="G47" s="252"/>
      <c r="H47" s="252"/>
      <c r="I47" s="252"/>
      <c r="J47" s="252"/>
      <c r="K47" s="250"/>
    </row>
    <row r="48" s="1" customFormat="1" ht="15" customHeight="1">
      <c r="B48" s="253"/>
      <c r="C48" s="254"/>
      <c r="D48" s="254"/>
      <c r="E48" s="252" t="s">
        <v>1001</v>
      </c>
      <c r="F48" s="252"/>
      <c r="G48" s="252"/>
      <c r="H48" s="252"/>
      <c r="I48" s="252"/>
      <c r="J48" s="252"/>
      <c r="K48" s="250"/>
    </row>
    <row r="49" s="1" customFormat="1" ht="15" customHeight="1">
      <c r="B49" s="253"/>
      <c r="C49" s="254"/>
      <c r="D49" s="254"/>
      <c r="E49" s="252" t="s">
        <v>1002</v>
      </c>
      <c r="F49" s="252"/>
      <c r="G49" s="252"/>
      <c r="H49" s="252"/>
      <c r="I49" s="252"/>
      <c r="J49" s="252"/>
      <c r="K49" s="250"/>
    </row>
    <row r="50" s="1" customFormat="1" ht="15" customHeight="1">
      <c r="B50" s="253"/>
      <c r="C50" s="254"/>
      <c r="D50" s="254"/>
      <c r="E50" s="252" t="s">
        <v>1003</v>
      </c>
      <c r="F50" s="252"/>
      <c r="G50" s="252"/>
      <c r="H50" s="252"/>
      <c r="I50" s="252"/>
      <c r="J50" s="252"/>
      <c r="K50" s="250"/>
    </row>
    <row r="51" s="1" customFormat="1" ht="15" customHeight="1">
      <c r="B51" s="253"/>
      <c r="C51" s="254"/>
      <c r="D51" s="252" t="s">
        <v>1004</v>
      </c>
      <c r="E51" s="252"/>
      <c r="F51" s="252"/>
      <c r="G51" s="252"/>
      <c r="H51" s="252"/>
      <c r="I51" s="252"/>
      <c r="J51" s="252"/>
      <c r="K51" s="250"/>
    </row>
    <row r="52" s="1" customFormat="1" ht="25.5" customHeight="1">
      <c r="B52" s="248"/>
      <c r="C52" s="249" t="s">
        <v>1005</v>
      </c>
      <c r="D52" s="249"/>
      <c r="E52" s="249"/>
      <c r="F52" s="249"/>
      <c r="G52" s="249"/>
      <c r="H52" s="249"/>
      <c r="I52" s="249"/>
      <c r="J52" s="249"/>
      <c r="K52" s="250"/>
    </row>
    <row r="53" s="1" customFormat="1" ht="5.25" customHeight="1">
      <c r="B53" s="248"/>
      <c r="C53" s="251"/>
      <c r="D53" s="251"/>
      <c r="E53" s="251"/>
      <c r="F53" s="251"/>
      <c r="G53" s="251"/>
      <c r="H53" s="251"/>
      <c r="I53" s="251"/>
      <c r="J53" s="251"/>
      <c r="K53" s="250"/>
    </row>
    <row r="54" s="1" customFormat="1" ht="15" customHeight="1">
      <c r="B54" s="248"/>
      <c r="C54" s="252" t="s">
        <v>1006</v>
      </c>
      <c r="D54" s="252"/>
      <c r="E54" s="252"/>
      <c r="F54" s="252"/>
      <c r="G54" s="252"/>
      <c r="H54" s="252"/>
      <c r="I54" s="252"/>
      <c r="J54" s="252"/>
      <c r="K54" s="250"/>
    </row>
    <row r="55" s="1" customFormat="1" ht="15" customHeight="1">
      <c r="B55" s="248"/>
      <c r="C55" s="252" t="s">
        <v>1007</v>
      </c>
      <c r="D55" s="252"/>
      <c r="E55" s="252"/>
      <c r="F55" s="252"/>
      <c r="G55" s="252"/>
      <c r="H55" s="252"/>
      <c r="I55" s="252"/>
      <c r="J55" s="252"/>
      <c r="K55" s="250"/>
    </row>
    <row r="56" s="1" customFormat="1" ht="12.75" customHeight="1">
      <c r="B56" s="248"/>
      <c r="C56" s="252"/>
      <c r="D56" s="252"/>
      <c r="E56" s="252"/>
      <c r="F56" s="252"/>
      <c r="G56" s="252"/>
      <c r="H56" s="252"/>
      <c r="I56" s="252"/>
      <c r="J56" s="252"/>
      <c r="K56" s="250"/>
    </row>
    <row r="57" s="1" customFormat="1" ht="15" customHeight="1">
      <c r="B57" s="248"/>
      <c r="C57" s="252" t="s">
        <v>1008</v>
      </c>
      <c r="D57" s="252"/>
      <c r="E57" s="252"/>
      <c r="F57" s="252"/>
      <c r="G57" s="252"/>
      <c r="H57" s="252"/>
      <c r="I57" s="252"/>
      <c r="J57" s="252"/>
      <c r="K57" s="250"/>
    </row>
    <row r="58" s="1" customFormat="1" ht="15" customHeight="1">
      <c r="B58" s="248"/>
      <c r="C58" s="254"/>
      <c r="D58" s="252" t="s">
        <v>1009</v>
      </c>
      <c r="E58" s="252"/>
      <c r="F58" s="252"/>
      <c r="G58" s="252"/>
      <c r="H58" s="252"/>
      <c r="I58" s="252"/>
      <c r="J58" s="252"/>
      <c r="K58" s="250"/>
    </row>
    <row r="59" s="1" customFormat="1" ht="15" customHeight="1">
      <c r="B59" s="248"/>
      <c r="C59" s="254"/>
      <c r="D59" s="252" t="s">
        <v>1010</v>
      </c>
      <c r="E59" s="252"/>
      <c r="F59" s="252"/>
      <c r="G59" s="252"/>
      <c r="H59" s="252"/>
      <c r="I59" s="252"/>
      <c r="J59" s="252"/>
      <c r="K59" s="250"/>
    </row>
    <row r="60" s="1" customFormat="1" ht="15" customHeight="1">
      <c r="B60" s="248"/>
      <c r="C60" s="254"/>
      <c r="D60" s="252" t="s">
        <v>1011</v>
      </c>
      <c r="E60" s="252"/>
      <c r="F60" s="252"/>
      <c r="G60" s="252"/>
      <c r="H60" s="252"/>
      <c r="I60" s="252"/>
      <c r="J60" s="252"/>
      <c r="K60" s="250"/>
    </row>
    <row r="61" s="1" customFormat="1" ht="15" customHeight="1">
      <c r="B61" s="248"/>
      <c r="C61" s="254"/>
      <c r="D61" s="252" t="s">
        <v>1012</v>
      </c>
      <c r="E61" s="252"/>
      <c r="F61" s="252"/>
      <c r="G61" s="252"/>
      <c r="H61" s="252"/>
      <c r="I61" s="252"/>
      <c r="J61" s="252"/>
      <c r="K61" s="250"/>
    </row>
    <row r="62" s="1" customFormat="1" ht="15" customHeight="1">
      <c r="B62" s="248"/>
      <c r="C62" s="254"/>
      <c r="D62" s="257" t="s">
        <v>1013</v>
      </c>
      <c r="E62" s="257"/>
      <c r="F62" s="257"/>
      <c r="G62" s="257"/>
      <c r="H62" s="257"/>
      <c r="I62" s="257"/>
      <c r="J62" s="257"/>
      <c r="K62" s="250"/>
    </row>
    <row r="63" s="1" customFormat="1" ht="15" customHeight="1">
      <c r="B63" s="248"/>
      <c r="C63" s="254"/>
      <c r="D63" s="252" t="s">
        <v>1014</v>
      </c>
      <c r="E63" s="252"/>
      <c r="F63" s="252"/>
      <c r="G63" s="252"/>
      <c r="H63" s="252"/>
      <c r="I63" s="252"/>
      <c r="J63" s="252"/>
      <c r="K63" s="250"/>
    </row>
    <row r="64" s="1" customFormat="1" ht="12.75" customHeight="1">
      <c r="B64" s="248"/>
      <c r="C64" s="254"/>
      <c r="D64" s="254"/>
      <c r="E64" s="258"/>
      <c r="F64" s="254"/>
      <c r="G64" s="254"/>
      <c r="H64" s="254"/>
      <c r="I64" s="254"/>
      <c r="J64" s="254"/>
      <c r="K64" s="250"/>
    </row>
    <row r="65" s="1" customFormat="1" ht="15" customHeight="1">
      <c r="B65" s="248"/>
      <c r="C65" s="254"/>
      <c r="D65" s="252" t="s">
        <v>1015</v>
      </c>
      <c r="E65" s="252"/>
      <c r="F65" s="252"/>
      <c r="G65" s="252"/>
      <c r="H65" s="252"/>
      <c r="I65" s="252"/>
      <c r="J65" s="252"/>
      <c r="K65" s="250"/>
    </row>
    <row r="66" s="1" customFormat="1" ht="15" customHeight="1">
      <c r="B66" s="248"/>
      <c r="C66" s="254"/>
      <c r="D66" s="257" t="s">
        <v>1016</v>
      </c>
      <c r="E66" s="257"/>
      <c r="F66" s="257"/>
      <c r="G66" s="257"/>
      <c r="H66" s="257"/>
      <c r="I66" s="257"/>
      <c r="J66" s="257"/>
      <c r="K66" s="250"/>
    </row>
    <row r="67" s="1" customFormat="1" ht="15" customHeight="1">
      <c r="B67" s="248"/>
      <c r="C67" s="254"/>
      <c r="D67" s="252" t="s">
        <v>1017</v>
      </c>
      <c r="E67" s="252"/>
      <c r="F67" s="252"/>
      <c r="G67" s="252"/>
      <c r="H67" s="252"/>
      <c r="I67" s="252"/>
      <c r="J67" s="252"/>
      <c r="K67" s="250"/>
    </row>
    <row r="68" s="1" customFormat="1" ht="15" customHeight="1">
      <c r="B68" s="248"/>
      <c r="C68" s="254"/>
      <c r="D68" s="252" t="s">
        <v>1018</v>
      </c>
      <c r="E68" s="252"/>
      <c r="F68" s="252"/>
      <c r="G68" s="252"/>
      <c r="H68" s="252"/>
      <c r="I68" s="252"/>
      <c r="J68" s="252"/>
      <c r="K68" s="250"/>
    </row>
    <row r="69" s="1" customFormat="1" ht="15" customHeight="1">
      <c r="B69" s="248"/>
      <c r="C69" s="254"/>
      <c r="D69" s="252" t="s">
        <v>1019</v>
      </c>
      <c r="E69" s="252"/>
      <c r="F69" s="252"/>
      <c r="G69" s="252"/>
      <c r="H69" s="252"/>
      <c r="I69" s="252"/>
      <c r="J69" s="252"/>
      <c r="K69" s="250"/>
    </row>
    <row r="70" s="1" customFormat="1" ht="15" customHeight="1">
      <c r="B70" s="248"/>
      <c r="C70" s="254"/>
      <c r="D70" s="252" t="s">
        <v>1020</v>
      </c>
      <c r="E70" s="252"/>
      <c r="F70" s="252"/>
      <c r="G70" s="252"/>
      <c r="H70" s="252"/>
      <c r="I70" s="252"/>
      <c r="J70" s="252"/>
      <c r="K70" s="250"/>
    </row>
    <row r="7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="1" customFormat="1" ht="45" customHeight="1">
      <c r="B75" s="267"/>
      <c r="C75" s="268" t="s">
        <v>1021</v>
      </c>
      <c r="D75" s="268"/>
      <c r="E75" s="268"/>
      <c r="F75" s="268"/>
      <c r="G75" s="268"/>
      <c r="H75" s="268"/>
      <c r="I75" s="268"/>
      <c r="J75" s="268"/>
      <c r="K75" s="269"/>
    </row>
    <row r="76" s="1" customFormat="1" ht="17.25" customHeight="1">
      <c r="B76" s="267"/>
      <c r="C76" s="270" t="s">
        <v>1022</v>
      </c>
      <c r="D76" s="270"/>
      <c r="E76" s="270"/>
      <c r="F76" s="270" t="s">
        <v>1023</v>
      </c>
      <c r="G76" s="271"/>
      <c r="H76" s="270" t="s">
        <v>55</v>
      </c>
      <c r="I76" s="270" t="s">
        <v>58</v>
      </c>
      <c r="J76" s="270" t="s">
        <v>1024</v>
      </c>
      <c r="K76" s="269"/>
    </row>
    <row r="77" s="1" customFormat="1" ht="17.25" customHeight="1">
      <c r="B77" s="267"/>
      <c r="C77" s="272" t="s">
        <v>1025</v>
      </c>
      <c r="D77" s="272"/>
      <c r="E77" s="272"/>
      <c r="F77" s="273" t="s">
        <v>1026</v>
      </c>
      <c r="G77" s="274"/>
      <c r="H77" s="272"/>
      <c r="I77" s="272"/>
      <c r="J77" s="272" t="s">
        <v>1027</v>
      </c>
      <c r="K77" s="269"/>
    </row>
    <row r="78" s="1" customFormat="1" ht="5.25" customHeight="1">
      <c r="B78" s="267"/>
      <c r="C78" s="275"/>
      <c r="D78" s="275"/>
      <c r="E78" s="275"/>
      <c r="F78" s="275"/>
      <c r="G78" s="276"/>
      <c r="H78" s="275"/>
      <c r="I78" s="275"/>
      <c r="J78" s="275"/>
      <c r="K78" s="269"/>
    </row>
    <row r="79" s="1" customFormat="1" ht="15" customHeight="1">
      <c r="B79" s="267"/>
      <c r="C79" s="255" t="s">
        <v>54</v>
      </c>
      <c r="D79" s="277"/>
      <c r="E79" s="277"/>
      <c r="F79" s="278" t="s">
        <v>1028</v>
      </c>
      <c r="G79" s="279"/>
      <c r="H79" s="255" t="s">
        <v>1029</v>
      </c>
      <c r="I79" s="255" t="s">
        <v>1030</v>
      </c>
      <c r="J79" s="255">
        <v>20</v>
      </c>
      <c r="K79" s="269"/>
    </row>
    <row r="80" s="1" customFormat="1" ht="15" customHeight="1">
      <c r="B80" s="267"/>
      <c r="C80" s="255" t="s">
        <v>1031</v>
      </c>
      <c r="D80" s="255"/>
      <c r="E80" s="255"/>
      <c r="F80" s="278" t="s">
        <v>1028</v>
      </c>
      <c r="G80" s="279"/>
      <c r="H80" s="255" t="s">
        <v>1032</v>
      </c>
      <c r="I80" s="255" t="s">
        <v>1030</v>
      </c>
      <c r="J80" s="255">
        <v>120</v>
      </c>
      <c r="K80" s="269"/>
    </row>
    <row r="81" s="1" customFormat="1" ht="15" customHeight="1">
      <c r="B81" s="280"/>
      <c r="C81" s="255" t="s">
        <v>1033</v>
      </c>
      <c r="D81" s="255"/>
      <c r="E81" s="255"/>
      <c r="F81" s="278" t="s">
        <v>1034</v>
      </c>
      <c r="G81" s="279"/>
      <c r="H81" s="255" t="s">
        <v>1035</v>
      </c>
      <c r="I81" s="255" t="s">
        <v>1030</v>
      </c>
      <c r="J81" s="255">
        <v>50</v>
      </c>
      <c r="K81" s="269"/>
    </row>
    <row r="82" s="1" customFormat="1" ht="15" customHeight="1">
      <c r="B82" s="280"/>
      <c r="C82" s="255" t="s">
        <v>1036</v>
      </c>
      <c r="D82" s="255"/>
      <c r="E82" s="255"/>
      <c r="F82" s="278" t="s">
        <v>1028</v>
      </c>
      <c r="G82" s="279"/>
      <c r="H82" s="255" t="s">
        <v>1037</v>
      </c>
      <c r="I82" s="255" t="s">
        <v>1038</v>
      </c>
      <c r="J82" s="255"/>
      <c r="K82" s="269"/>
    </row>
    <row r="83" s="1" customFormat="1" ht="15" customHeight="1">
      <c r="B83" s="280"/>
      <c r="C83" s="281" t="s">
        <v>1039</v>
      </c>
      <c r="D83" s="281"/>
      <c r="E83" s="281"/>
      <c r="F83" s="282" t="s">
        <v>1034</v>
      </c>
      <c r="G83" s="281"/>
      <c r="H83" s="281" t="s">
        <v>1040</v>
      </c>
      <c r="I83" s="281" t="s">
        <v>1030</v>
      </c>
      <c r="J83" s="281">
        <v>15</v>
      </c>
      <c r="K83" s="269"/>
    </row>
    <row r="84" s="1" customFormat="1" ht="15" customHeight="1">
      <c r="B84" s="280"/>
      <c r="C84" s="281" t="s">
        <v>1041</v>
      </c>
      <c r="D84" s="281"/>
      <c r="E84" s="281"/>
      <c r="F84" s="282" t="s">
        <v>1034</v>
      </c>
      <c r="G84" s="281"/>
      <c r="H84" s="281" t="s">
        <v>1042</v>
      </c>
      <c r="I84" s="281" t="s">
        <v>1030</v>
      </c>
      <c r="J84" s="281">
        <v>15</v>
      </c>
      <c r="K84" s="269"/>
    </row>
    <row r="85" s="1" customFormat="1" ht="15" customHeight="1">
      <c r="B85" s="280"/>
      <c r="C85" s="281" t="s">
        <v>1043</v>
      </c>
      <c r="D85" s="281"/>
      <c r="E85" s="281"/>
      <c r="F85" s="282" t="s">
        <v>1034</v>
      </c>
      <c r="G85" s="281"/>
      <c r="H85" s="281" t="s">
        <v>1044</v>
      </c>
      <c r="I85" s="281" t="s">
        <v>1030</v>
      </c>
      <c r="J85" s="281">
        <v>20</v>
      </c>
      <c r="K85" s="269"/>
    </row>
    <row r="86" s="1" customFormat="1" ht="15" customHeight="1">
      <c r="B86" s="280"/>
      <c r="C86" s="281" t="s">
        <v>1045</v>
      </c>
      <c r="D86" s="281"/>
      <c r="E86" s="281"/>
      <c r="F86" s="282" t="s">
        <v>1034</v>
      </c>
      <c r="G86" s="281"/>
      <c r="H86" s="281" t="s">
        <v>1046</v>
      </c>
      <c r="I86" s="281" t="s">
        <v>1030</v>
      </c>
      <c r="J86" s="281">
        <v>20</v>
      </c>
      <c r="K86" s="269"/>
    </row>
    <row r="87" s="1" customFormat="1" ht="15" customHeight="1">
      <c r="B87" s="280"/>
      <c r="C87" s="255" t="s">
        <v>1047</v>
      </c>
      <c r="D87" s="255"/>
      <c r="E87" s="255"/>
      <c r="F87" s="278" t="s">
        <v>1034</v>
      </c>
      <c r="G87" s="279"/>
      <c r="H87" s="255" t="s">
        <v>1048</v>
      </c>
      <c r="I87" s="255" t="s">
        <v>1030</v>
      </c>
      <c r="J87" s="255">
        <v>50</v>
      </c>
      <c r="K87" s="269"/>
    </row>
    <row r="88" s="1" customFormat="1" ht="15" customHeight="1">
      <c r="B88" s="280"/>
      <c r="C88" s="255" t="s">
        <v>1049</v>
      </c>
      <c r="D88" s="255"/>
      <c r="E88" s="255"/>
      <c r="F88" s="278" t="s">
        <v>1034</v>
      </c>
      <c r="G88" s="279"/>
      <c r="H88" s="255" t="s">
        <v>1050</v>
      </c>
      <c r="I88" s="255" t="s">
        <v>1030</v>
      </c>
      <c r="J88" s="255">
        <v>20</v>
      </c>
      <c r="K88" s="269"/>
    </row>
    <row r="89" s="1" customFormat="1" ht="15" customHeight="1">
      <c r="B89" s="280"/>
      <c r="C89" s="255" t="s">
        <v>1051</v>
      </c>
      <c r="D89" s="255"/>
      <c r="E89" s="255"/>
      <c r="F89" s="278" t="s">
        <v>1034</v>
      </c>
      <c r="G89" s="279"/>
      <c r="H89" s="255" t="s">
        <v>1052</v>
      </c>
      <c r="I89" s="255" t="s">
        <v>1030</v>
      </c>
      <c r="J89" s="255">
        <v>20</v>
      </c>
      <c r="K89" s="269"/>
    </row>
    <row r="90" s="1" customFormat="1" ht="15" customHeight="1">
      <c r="B90" s="280"/>
      <c r="C90" s="255" t="s">
        <v>1053</v>
      </c>
      <c r="D90" s="255"/>
      <c r="E90" s="255"/>
      <c r="F90" s="278" t="s">
        <v>1034</v>
      </c>
      <c r="G90" s="279"/>
      <c r="H90" s="255" t="s">
        <v>1054</v>
      </c>
      <c r="I90" s="255" t="s">
        <v>1030</v>
      </c>
      <c r="J90" s="255">
        <v>50</v>
      </c>
      <c r="K90" s="269"/>
    </row>
    <row r="91" s="1" customFormat="1" ht="15" customHeight="1">
      <c r="B91" s="280"/>
      <c r="C91" s="255" t="s">
        <v>1055</v>
      </c>
      <c r="D91" s="255"/>
      <c r="E91" s="255"/>
      <c r="F91" s="278" t="s">
        <v>1034</v>
      </c>
      <c r="G91" s="279"/>
      <c r="H91" s="255" t="s">
        <v>1055</v>
      </c>
      <c r="I91" s="255" t="s">
        <v>1030</v>
      </c>
      <c r="J91" s="255">
        <v>50</v>
      </c>
      <c r="K91" s="269"/>
    </row>
    <row r="92" s="1" customFormat="1" ht="15" customHeight="1">
      <c r="B92" s="280"/>
      <c r="C92" s="255" t="s">
        <v>1056</v>
      </c>
      <c r="D92" s="255"/>
      <c r="E92" s="255"/>
      <c r="F92" s="278" t="s">
        <v>1034</v>
      </c>
      <c r="G92" s="279"/>
      <c r="H92" s="255" t="s">
        <v>1057</v>
      </c>
      <c r="I92" s="255" t="s">
        <v>1030</v>
      </c>
      <c r="J92" s="255">
        <v>255</v>
      </c>
      <c r="K92" s="269"/>
    </row>
    <row r="93" s="1" customFormat="1" ht="15" customHeight="1">
      <c r="B93" s="280"/>
      <c r="C93" s="255" t="s">
        <v>1058</v>
      </c>
      <c r="D93" s="255"/>
      <c r="E93" s="255"/>
      <c r="F93" s="278" t="s">
        <v>1028</v>
      </c>
      <c r="G93" s="279"/>
      <c r="H93" s="255" t="s">
        <v>1059</v>
      </c>
      <c r="I93" s="255" t="s">
        <v>1060</v>
      </c>
      <c r="J93" s="255"/>
      <c r="K93" s="269"/>
    </row>
    <row r="94" s="1" customFormat="1" ht="15" customHeight="1">
      <c r="B94" s="280"/>
      <c r="C94" s="255" t="s">
        <v>1061</v>
      </c>
      <c r="D94" s="255"/>
      <c r="E94" s="255"/>
      <c r="F94" s="278" t="s">
        <v>1028</v>
      </c>
      <c r="G94" s="279"/>
      <c r="H94" s="255" t="s">
        <v>1062</v>
      </c>
      <c r="I94" s="255" t="s">
        <v>1063</v>
      </c>
      <c r="J94" s="255"/>
      <c r="K94" s="269"/>
    </row>
    <row r="95" s="1" customFormat="1" ht="15" customHeight="1">
      <c r="B95" s="280"/>
      <c r="C95" s="255" t="s">
        <v>1064</v>
      </c>
      <c r="D95" s="255"/>
      <c r="E95" s="255"/>
      <c r="F95" s="278" t="s">
        <v>1028</v>
      </c>
      <c r="G95" s="279"/>
      <c r="H95" s="255" t="s">
        <v>1064</v>
      </c>
      <c r="I95" s="255" t="s">
        <v>1063</v>
      </c>
      <c r="J95" s="255"/>
      <c r="K95" s="269"/>
    </row>
    <row r="96" s="1" customFormat="1" ht="15" customHeight="1">
      <c r="B96" s="280"/>
      <c r="C96" s="255" t="s">
        <v>39</v>
      </c>
      <c r="D96" s="255"/>
      <c r="E96" s="255"/>
      <c r="F96" s="278" t="s">
        <v>1028</v>
      </c>
      <c r="G96" s="279"/>
      <c r="H96" s="255" t="s">
        <v>1065</v>
      </c>
      <c r="I96" s="255" t="s">
        <v>1063</v>
      </c>
      <c r="J96" s="255"/>
      <c r="K96" s="269"/>
    </row>
    <row r="97" s="1" customFormat="1" ht="15" customHeight="1">
      <c r="B97" s="280"/>
      <c r="C97" s="255" t="s">
        <v>49</v>
      </c>
      <c r="D97" s="255"/>
      <c r="E97" s="255"/>
      <c r="F97" s="278" t="s">
        <v>1028</v>
      </c>
      <c r="G97" s="279"/>
      <c r="H97" s="255" t="s">
        <v>1066</v>
      </c>
      <c r="I97" s="255" t="s">
        <v>1063</v>
      </c>
      <c r="J97" s="255"/>
      <c r="K97" s="269"/>
    </row>
    <row r="98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="1" customFormat="1" ht="45" customHeight="1">
      <c r="B102" s="267"/>
      <c r="C102" s="268" t="s">
        <v>1067</v>
      </c>
      <c r="D102" s="268"/>
      <c r="E102" s="268"/>
      <c r="F102" s="268"/>
      <c r="G102" s="268"/>
      <c r="H102" s="268"/>
      <c r="I102" s="268"/>
      <c r="J102" s="268"/>
      <c r="K102" s="269"/>
    </row>
    <row r="103" s="1" customFormat="1" ht="17.25" customHeight="1">
      <c r="B103" s="267"/>
      <c r="C103" s="270" t="s">
        <v>1022</v>
      </c>
      <c r="D103" s="270"/>
      <c r="E103" s="270"/>
      <c r="F103" s="270" t="s">
        <v>1023</v>
      </c>
      <c r="G103" s="271"/>
      <c r="H103" s="270" t="s">
        <v>55</v>
      </c>
      <c r="I103" s="270" t="s">
        <v>58</v>
      </c>
      <c r="J103" s="270" t="s">
        <v>1024</v>
      </c>
      <c r="K103" s="269"/>
    </row>
    <row r="104" s="1" customFormat="1" ht="17.25" customHeight="1">
      <c r="B104" s="267"/>
      <c r="C104" s="272" t="s">
        <v>1025</v>
      </c>
      <c r="D104" s="272"/>
      <c r="E104" s="272"/>
      <c r="F104" s="273" t="s">
        <v>1026</v>
      </c>
      <c r="G104" s="274"/>
      <c r="H104" s="272"/>
      <c r="I104" s="272"/>
      <c r="J104" s="272" t="s">
        <v>1027</v>
      </c>
      <c r="K104" s="269"/>
    </row>
    <row r="105" s="1" customFormat="1" ht="5.25" customHeight="1">
      <c r="B105" s="267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="1" customFormat="1" ht="15" customHeight="1">
      <c r="B106" s="267"/>
      <c r="C106" s="255" t="s">
        <v>54</v>
      </c>
      <c r="D106" s="277"/>
      <c r="E106" s="277"/>
      <c r="F106" s="278" t="s">
        <v>1028</v>
      </c>
      <c r="G106" s="255"/>
      <c r="H106" s="255" t="s">
        <v>1068</v>
      </c>
      <c r="I106" s="255" t="s">
        <v>1030</v>
      </c>
      <c r="J106" s="255">
        <v>20</v>
      </c>
      <c r="K106" s="269"/>
    </row>
    <row r="107" s="1" customFormat="1" ht="15" customHeight="1">
      <c r="B107" s="267"/>
      <c r="C107" s="255" t="s">
        <v>1031</v>
      </c>
      <c r="D107" s="255"/>
      <c r="E107" s="255"/>
      <c r="F107" s="278" t="s">
        <v>1028</v>
      </c>
      <c r="G107" s="255"/>
      <c r="H107" s="255" t="s">
        <v>1068</v>
      </c>
      <c r="I107" s="255" t="s">
        <v>1030</v>
      </c>
      <c r="J107" s="255">
        <v>120</v>
      </c>
      <c r="K107" s="269"/>
    </row>
    <row r="108" s="1" customFormat="1" ht="15" customHeight="1">
      <c r="B108" s="280"/>
      <c r="C108" s="255" t="s">
        <v>1033</v>
      </c>
      <c r="D108" s="255"/>
      <c r="E108" s="255"/>
      <c r="F108" s="278" t="s">
        <v>1034</v>
      </c>
      <c r="G108" s="255"/>
      <c r="H108" s="255" t="s">
        <v>1068</v>
      </c>
      <c r="I108" s="255" t="s">
        <v>1030</v>
      </c>
      <c r="J108" s="255">
        <v>50</v>
      </c>
      <c r="K108" s="269"/>
    </row>
    <row r="109" s="1" customFormat="1" ht="15" customHeight="1">
      <c r="B109" s="280"/>
      <c r="C109" s="255" t="s">
        <v>1036</v>
      </c>
      <c r="D109" s="255"/>
      <c r="E109" s="255"/>
      <c r="F109" s="278" t="s">
        <v>1028</v>
      </c>
      <c r="G109" s="255"/>
      <c r="H109" s="255" t="s">
        <v>1068</v>
      </c>
      <c r="I109" s="255" t="s">
        <v>1038</v>
      </c>
      <c r="J109" s="255"/>
      <c r="K109" s="269"/>
    </row>
    <row r="110" s="1" customFormat="1" ht="15" customHeight="1">
      <c r="B110" s="280"/>
      <c r="C110" s="255" t="s">
        <v>1047</v>
      </c>
      <c r="D110" s="255"/>
      <c r="E110" s="255"/>
      <c r="F110" s="278" t="s">
        <v>1034</v>
      </c>
      <c r="G110" s="255"/>
      <c r="H110" s="255" t="s">
        <v>1068</v>
      </c>
      <c r="I110" s="255" t="s">
        <v>1030</v>
      </c>
      <c r="J110" s="255">
        <v>50</v>
      </c>
      <c r="K110" s="269"/>
    </row>
    <row r="111" s="1" customFormat="1" ht="15" customHeight="1">
      <c r="B111" s="280"/>
      <c r="C111" s="255" t="s">
        <v>1055</v>
      </c>
      <c r="D111" s="255"/>
      <c r="E111" s="255"/>
      <c r="F111" s="278" t="s">
        <v>1034</v>
      </c>
      <c r="G111" s="255"/>
      <c r="H111" s="255" t="s">
        <v>1068</v>
      </c>
      <c r="I111" s="255" t="s">
        <v>1030</v>
      </c>
      <c r="J111" s="255">
        <v>50</v>
      </c>
      <c r="K111" s="269"/>
    </row>
    <row r="112" s="1" customFormat="1" ht="15" customHeight="1">
      <c r="B112" s="280"/>
      <c r="C112" s="255" t="s">
        <v>1053</v>
      </c>
      <c r="D112" s="255"/>
      <c r="E112" s="255"/>
      <c r="F112" s="278" t="s">
        <v>1034</v>
      </c>
      <c r="G112" s="255"/>
      <c r="H112" s="255" t="s">
        <v>1068</v>
      </c>
      <c r="I112" s="255" t="s">
        <v>1030</v>
      </c>
      <c r="J112" s="255">
        <v>50</v>
      </c>
      <c r="K112" s="269"/>
    </row>
    <row r="113" s="1" customFormat="1" ht="15" customHeight="1">
      <c r="B113" s="280"/>
      <c r="C113" s="255" t="s">
        <v>54</v>
      </c>
      <c r="D113" s="255"/>
      <c r="E113" s="255"/>
      <c r="F113" s="278" t="s">
        <v>1028</v>
      </c>
      <c r="G113" s="255"/>
      <c r="H113" s="255" t="s">
        <v>1069</v>
      </c>
      <c r="I113" s="255" t="s">
        <v>1030</v>
      </c>
      <c r="J113" s="255">
        <v>20</v>
      </c>
      <c r="K113" s="269"/>
    </row>
    <row r="114" s="1" customFormat="1" ht="15" customHeight="1">
      <c r="B114" s="280"/>
      <c r="C114" s="255" t="s">
        <v>1070</v>
      </c>
      <c r="D114" s="255"/>
      <c r="E114" s="255"/>
      <c r="F114" s="278" t="s">
        <v>1028</v>
      </c>
      <c r="G114" s="255"/>
      <c r="H114" s="255" t="s">
        <v>1071</v>
      </c>
      <c r="I114" s="255" t="s">
        <v>1030</v>
      </c>
      <c r="J114" s="255">
        <v>120</v>
      </c>
      <c r="K114" s="269"/>
    </row>
    <row r="115" s="1" customFormat="1" ht="15" customHeight="1">
      <c r="B115" s="280"/>
      <c r="C115" s="255" t="s">
        <v>39</v>
      </c>
      <c r="D115" s="255"/>
      <c r="E115" s="255"/>
      <c r="F115" s="278" t="s">
        <v>1028</v>
      </c>
      <c r="G115" s="255"/>
      <c r="H115" s="255" t="s">
        <v>1072</v>
      </c>
      <c r="I115" s="255" t="s">
        <v>1063</v>
      </c>
      <c r="J115" s="255"/>
      <c r="K115" s="269"/>
    </row>
    <row r="116" s="1" customFormat="1" ht="15" customHeight="1">
      <c r="B116" s="280"/>
      <c r="C116" s="255" t="s">
        <v>49</v>
      </c>
      <c r="D116" s="255"/>
      <c r="E116" s="255"/>
      <c r="F116" s="278" t="s">
        <v>1028</v>
      </c>
      <c r="G116" s="255"/>
      <c r="H116" s="255" t="s">
        <v>1073</v>
      </c>
      <c r="I116" s="255" t="s">
        <v>1063</v>
      </c>
      <c r="J116" s="255"/>
      <c r="K116" s="269"/>
    </row>
    <row r="117" s="1" customFormat="1" ht="15" customHeight="1">
      <c r="B117" s="280"/>
      <c r="C117" s="255" t="s">
        <v>58</v>
      </c>
      <c r="D117" s="255"/>
      <c r="E117" s="255"/>
      <c r="F117" s="278" t="s">
        <v>1028</v>
      </c>
      <c r="G117" s="255"/>
      <c r="H117" s="255" t="s">
        <v>1074</v>
      </c>
      <c r="I117" s="255" t="s">
        <v>1075</v>
      </c>
      <c r="J117" s="255"/>
      <c r="K117" s="269"/>
    </row>
    <row r="118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6" t="s">
        <v>1076</v>
      </c>
      <c r="D122" s="246"/>
      <c r="E122" s="246"/>
      <c r="F122" s="246"/>
      <c r="G122" s="246"/>
      <c r="H122" s="246"/>
      <c r="I122" s="246"/>
      <c r="J122" s="246"/>
      <c r="K122" s="297"/>
    </row>
    <row r="123" s="1" customFormat="1" ht="17.25" customHeight="1">
      <c r="B123" s="298"/>
      <c r="C123" s="270" t="s">
        <v>1022</v>
      </c>
      <c r="D123" s="270"/>
      <c r="E123" s="270"/>
      <c r="F123" s="270" t="s">
        <v>1023</v>
      </c>
      <c r="G123" s="271"/>
      <c r="H123" s="270" t="s">
        <v>55</v>
      </c>
      <c r="I123" s="270" t="s">
        <v>58</v>
      </c>
      <c r="J123" s="270" t="s">
        <v>1024</v>
      </c>
      <c r="K123" s="299"/>
    </row>
    <row r="124" s="1" customFormat="1" ht="17.25" customHeight="1">
      <c r="B124" s="298"/>
      <c r="C124" s="272" t="s">
        <v>1025</v>
      </c>
      <c r="D124" s="272"/>
      <c r="E124" s="272"/>
      <c r="F124" s="273" t="s">
        <v>1026</v>
      </c>
      <c r="G124" s="274"/>
      <c r="H124" s="272"/>
      <c r="I124" s="272"/>
      <c r="J124" s="272" t="s">
        <v>1027</v>
      </c>
      <c r="K124" s="299"/>
    </row>
    <row r="125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="1" customFormat="1" ht="15" customHeight="1">
      <c r="B126" s="300"/>
      <c r="C126" s="255" t="s">
        <v>1031</v>
      </c>
      <c r="D126" s="277"/>
      <c r="E126" s="277"/>
      <c r="F126" s="278" t="s">
        <v>1028</v>
      </c>
      <c r="G126" s="255"/>
      <c r="H126" s="255" t="s">
        <v>1068</v>
      </c>
      <c r="I126" s="255" t="s">
        <v>1030</v>
      </c>
      <c r="J126" s="255">
        <v>120</v>
      </c>
      <c r="K126" s="303"/>
    </row>
    <row r="127" s="1" customFormat="1" ht="15" customHeight="1">
      <c r="B127" s="300"/>
      <c r="C127" s="255" t="s">
        <v>1077</v>
      </c>
      <c r="D127" s="255"/>
      <c r="E127" s="255"/>
      <c r="F127" s="278" t="s">
        <v>1028</v>
      </c>
      <c r="G127" s="255"/>
      <c r="H127" s="255" t="s">
        <v>1078</v>
      </c>
      <c r="I127" s="255" t="s">
        <v>1030</v>
      </c>
      <c r="J127" s="255" t="s">
        <v>1079</v>
      </c>
      <c r="K127" s="303"/>
    </row>
    <row r="128" s="1" customFormat="1" ht="15" customHeight="1">
      <c r="B128" s="300"/>
      <c r="C128" s="255" t="s">
        <v>86</v>
      </c>
      <c r="D128" s="255"/>
      <c r="E128" s="255"/>
      <c r="F128" s="278" t="s">
        <v>1028</v>
      </c>
      <c r="G128" s="255"/>
      <c r="H128" s="255" t="s">
        <v>1080</v>
      </c>
      <c r="I128" s="255" t="s">
        <v>1030</v>
      </c>
      <c r="J128" s="255" t="s">
        <v>1079</v>
      </c>
      <c r="K128" s="303"/>
    </row>
    <row r="129" s="1" customFormat="1" ht="15" customHeight="1">
      <c r="B129" s="300"/>
      <c r="C129" s="255" t="s">
        <v>1039</v>
      </c>
      <c r="D129" s="255"/>
      <c r="E129" s="255"/>
      <c r="F129" s="278" t="s">
        <v>1034</v>
      </c>
      <c r="G129" s="255"/>
      <c r="H129" s="255" t="s">
        <v>1040</v>
      </c>
      <c r="I129" s="255" t="s">
        <v>1030</v>
      </c>
      <c r="J129" s="255">
        <v>15</v>
      </c>
      <c r="K129" s="303"/>
    </row>
    <row r="130" s="1" customFormat="1" ht="15" customHeight="1">
      <c r="B130" s="300"/>
      <c r="C130" s="281" t="s">
        <v>1041</v>
      </c>
      <c r="D130" s="281"/>
      <c r="E130" s="281"/>
      <c r="F130" s="282" t="s">
        <v>1034</v>
      </c>
      <c r="G130" s="281"/>
      <c r="H130" s="281" t="s">
        <v>1042</v>
      </c>
      <c r="I130" s="281" t="s">
        <v>1030</v>
      </c>
      <c r="J130" s="281">
        <v>15</v>
      </c>
      <c r="K130" s="303"/>
    </row>
    <row r="131" s="1" customFormat="1" ht="15" customHeight="1">
      <c r="B131" s="300"/>
      <c r="C131" s="281" t="s">
        <v>1043</v>
      </c>
      <c r="D131" s="281"/>
      <c r="E131" s="281"/>
      <c r="F131" s="282" t="s">
        <v>1034</v>
      </c>
      <c r="G131" s="281"/>
      <c r="H131" s="281" t="s">
        <v>1044</v>
      </c>
      <c r="I131" s="281" t="s">
        <v>1030</v>
      </c>
      <c r="J131" s="281">
        <v>20</v>
      </c>
      <c r="K131" s="303"/>
    </row>
    <row r="132" s="1" customFormat="1" ht="15" customHeight="1">
      <c r="B132" s="300"/>
      <c r="C132" s="281" t="s">
        <v>1045</v>
      </c>
      <c r="D132" s="281"/>
      <c r="E132" s="281"/>
      <c r="F132" s="282" t="s">
        <v>1034</v>
      </c>
      <c r="G132" s="281"/>
      <c r="H132" s="281" t="s">
        <v>1046</v>
      </c>
      <c r="I132" s="281" t="s">
        <v>1030</v>
      </c>
      <c r="J132" s="281">
        <v>20</v>
      </c>
      <c r="K132" s="303"/>
    </row>
    <row r="133" s="1" customFormat="1" ht="15" customHeight="1">
      <c r="B133" s="300"/>
      <c r="C133" s="255" t="s">
        <v>1033</v>
      </c>
      <c r="D133" s="255"/>
      <c r="E133" s="255"/>
      <c r="F133" s="278" t="s">
        <v>1034</v>
      </c>
      <c r="G133" s="255"/>
      <c r="H133" s="255" t="s">
        <v>1068</v>
      </c>
      <c r="I133" s="255" t="s">
        <v>1030</v>
      </c>
      <c r="J133" s="255">
        <v>50</v>
      </c>
      <c r="K133" s="303"/>
    </row>
    <row r="134" s="1" customFormat="1" ht="15" customHeight="1">
      <c r="B134" s="300"/>
      <c r="C134" s="255" t="s">
        <v>1047</v>
      </c>
      <c r="D134" s="255"/>
      <c r="E134" s="255"/>
      <c r="F134" s="278" t="s">
        <v>1034</v>
      </c>
      <c r="G134" s="255"/>
      <c r="H134" s="255" t="s">
        <v>1068</v>
      </c>
      <c r="I134" s="255" t="s">
        <v>1030</v>
      </c>
      <c r="J134" s="255">
        <v>50</v>
      </c>
      <c r="K134" s="303"/>
    </row>
    <row r="135" s="1" customFormat="1" ht="15" customHeight="1">
      <c r="B135" s="300"/>
      <c r="C135" s="255" t="s">
        <v>1053</v>
      </c>
      <c r="D135" s="255"/>
      <c r="E135" s="255"/>
      <c r="F135" s="278" t="s">
        <v>1034</v>
      </c>
      <c r="G135" s="255"/>
      <c r="H135" s="255" t="s">
        <v>1068</v>
      </c>
      <c r="I135" s="255" t="s">
        <v>1030</v>
      </c>
      <c r="J135" s="255">
        <v>50</v>
      </c>
      <c r="K135" s="303"/>
    </row>
    <row r="136" s="1" customFormat="1" ht="15" customHeight="1">
      <c r="B136" s="300"/>
      <c r="C136" s="255" t="s">
        <v>1055</v>
      </c>
      <c r="D136" s="255"/>
      <c r="E136" s="255"/>
      <c r="F136" s="278" t="s">
        <v>1034</v>
      </c>
      <c r="G136" s="255"/>
      <c r="H136" s="255" t="s">
        <v>1068</v>
      </c>
      <c r="I136" s="255" t="s">
        <v>1030</v>
      </c>
      <c r="J136" s="255">
        <v>50</v>
      </c>
      <c r="K136" s="303"/>
    </row>
    <row r="137" s="1" customFormat="1" ht="15" customHeight="1">
      <c r="B137" s="300"/>
      <c r="C137" s="255" t="s">
        <v>1056</v>
      </c>
      <c r="D137" s="255"/>
      <c r="E137" s="255"/>
      <c r="F137" s="278" t="s">
        <v>1034</v>
      </c>
      <c r="G137" s="255"/>
      <c r="H137" s="255" t="s">
        <v>1081</v>
      </c>
      <c r="I137" s="255" t="s">
        <v>1030</v>
      </c>
      <c r="J137" s="255">
        <v>255</v>
      </c>
      <c r="K137" s="303"/>
    </row>
    <row r="138" s="1" customFormat="1" ht="15" customHeight="1">
      <c r="B138" s="300"/>
      <c r="C138" s="255" t="s">
        <v>1058</v>
      </c>
      <c r="D138" s="255"/>
      <c r="E138" s="255"/>
      <c r="F138" s="278" t="s">
        <v>1028</v>
      </c>
      <c r="G138" s="255"/>
      <c r="H138" s="255" t="s">
        <v>1082</v>
      </c>
      <c r="I138" s="255" t="s">
        <v>1060</v>
      </c>
      <c r="J138" s="255"/>
      <c r="K138" s="303"/>
    </row>
    <row r="139" s="1" customFormat="1" ht="15" customHeight="1">
      <c r="B139" s="300"/>
      <c r="C139" s="255" t="s">
        <v>1061</v>
      </c>
      <c r="D139" s="255"/>
      <c r="E139" s="255"/>
      <c r="F139" s="278" t="s">
        <v>1028</v>
      </c>
      <c r="G139" s="255"/>
      <c r="H139" s="255" t="s">
        <v>1083</v>
      </c>
      <c r="I139" s="255" t="s">
        <v>1063</v>
      </c>
      <c r="J139" s="255"/>
      <c r="K139" s="303"/>
    </row>
    <row r="140" s="1" customFormat="1" ht="15" customHeight="1">
      <c r="B140" s="300"/>
      <c r="C140" s="255" t="s">
        <v>1064</v>
      </c>
      <c r="D140" s="255"/>
      <c r="E140" s="255"/>
      <c r="F140" s="278" t="s">
        <v>1028</v>
      </c>
      <c r="G140" s="255"/>
      <c r="H140" s="255" t="s">
        <v>1064</v>
      </c>
      <c r="I140" s="255" t="s">
        <v>1063</v>
      </c>
      <c r="J140" s="255"/>
      <c r="K140" s="303"/>
    </row>
    <row r="141" s="1" customFormat="1" ht="15" customHeight="1">
      <c r="B141" s="300"/>
      <c r="C141" s="255" t="s">
        <v>39</v>
      </c>
      <c r="D141" s="255"/>
      <c r="E141" s="255"/>
      <c r="F141" s="278" t="s">
        <v>1028</v>
      </c>
      <c r="G141" s="255"/>
      <c r="H141" s="255" t="s">
        <v>1084</v>
      </c>
      <c r="I141" s="255" t="s">
        <v>1063</v>
      </c>
      <c r="J141" s="255"/>
      <c r="K141" s="303"/>
    </row>
    <row r="142" s="1" customFormat="1" ht="15" customHeight="1">
      <c r="B142" s="300"/>
      <c r="C142" s="255" t="s">
        <v>1085</v>
      </c>
      <c r="D142" s="255"/>
      <c r="E142" s="255"/>
      <c r="F142" s="278" t="s">
        <v>1028</v>
      </c>
      <c r="G142" s="255"/>
      <c r="H142" s="255" t="s">
        <v>1086</v>
      </c>
      <c r="I142" s="255" t="s">
        <v>1063</v>
      </c>
      <c r="J142" s="255"/>
      <c r="K142" s="303"/>
    </row>
    <row r="143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="1" customFormat="1" ht="45" customHeight="1">
      <c r="B147" s="267"/>
      <c r="C147" s="268" t="s">
        <v>1087</v>
      </c>
      <c r="D147" s="268"/>
      <c r="E147" s="268"/>
      <c r="F147" s="268"/>
      <c r="G147" s="268"/>
      <c r="H147" s="268"/>
      <c r="I147" s="268"/>
      <c r="J147" s="268"/>
      <c r="K147" s="269"/>
    </row>
    <row r="148" s="1" customFormat="1" ht="17.25" customHeight="1">
      <c r="B148" s="267"/>
      <c r="C148" s="270" t="s">
        <v>1022</v>
      </c>
      <c r="D148" s="270"/>
      <c r="E148" s="270"/>
      <c r="F148" s="270" t="s">
        <v>1023</v>
      </c>
      <c r="G148" s="271"/>
      <c r="H148" s="270" t="s">
        <v>55</v>
      </c>
      <c r="I148" s="270" t="s">
        <v>58</v>
      </c>
      <c r="J148" s="270" t="s">
        <v>1024</v>
      </c>
      <c r="K148" s="269"/>
    </row>
    <row r="149" s="1" customFormat="1" ht="17.25" customHeight="1">
      <c r="B149" s="267"/>
      <c r="C149" s="272" t="s">
        <v>1025</v>
      </c>
      <c r="D149" s="272"/>
      <c r="E149" s="272"/>
      <c r="F149" s="273" t="s">
        <v>1026</v>
      </c>
      <c r="G149" s="274"/>
      <c r="H149" s="272"/>
      <c r="I149" s="272"/>
      <c r="J149" s="272" t="s">
        <v>1027</v>
      </c>
      <c r="K149" s="269"/>
    </row>
    <row r="150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="1" customFormat="1" ht="15" customHeight="1">
      <c r="B151" s="280"/>
      <c r="C151" s="307" t="s">
        <v>1031</v>
      </c>
      <c r="D151" s="255"/>
      <c r="E151" s="255"/>
      <c r="F151" s="308" t="s">
        <v>1028</v>
      </c>
      <c r="G151" s="255"/>
      <c r="H151" s="307" t="s">
        <v>1068</v>
      </c>
      <c r="I151" s="307" t="s">
        <v>1030</v>
      </c>
      <c r="J151" s="307">
        <v>120</v>
      </c>
      <c r="K151" s="303"/>
    </row>
    <row r="152" s="1" customFormat="1" ht="15" customHeight="1">
      <c r="B152" s="280"/>
      <c r="C152" s="307" t="s">
        <v>1077</v>
      </c>
      <c r="D152" s="255"/>
      <c r="E152" s="255"/>
      <c r="F152" s="308" t="s">
        <v>1028</v>
      </c>
      <c r="G152" s="255"/>
      <c r="H152" s="307" t="s">
        <v>1088</v>
      </c>
      <c r="I152" s="307" t="s">
        <v>1030</v>
      </c>
      <c r="J152" s="307" t="s">
        <v>1079</v>
      </c>
      <c r="K152" s="303"/>
    </row>
    <row r="153" s="1" customFormat="1" ht="15" customHeight="1">
      <c r="B153" s="280"/>
      <c r="C153" s="307" t="s">
        <v>86</v>
      </c>
      <c r="D153" s="255"/>
      <c r="E153" s="255"/>
      <c r="F153" s="308" t="s">
        <v>1028</v>
      </c>
      <c r="G153" s="255"/>
      <c r="H153" s="307" t="s">
        <v>1089</v>
      </c>
      <c r="I153" s="307" t="s">
        <v>1030</v>
      </c>
      <c r="J153" s="307" t="s">
        <v>1079</v>
      </c>
      <c r="K153" s="303"/>
    </row>
    <row r="154" s="1" customFormat="1" ht="15" customHeight="1">
      <c r="B154" s="280"/>
      <c r="C154" s="307" t="s">
        <v>1033</v>
      </c>
      <c r="D154" s="255"/>
      <c r="E154" s="255"/>
      <c r="F154" s="308" t="s">
        <v>1034</v>
      </c>
      <c r="G154" s="255"/>
      <c r="H154" s="307" t="s">
        <v>1068</v>
      </c>
      <c r="I154" s="307" t="s">
        <v>1030</v>
      </c>
      <c r="J154" s="307">
        <v>50</v>
      </c>
      <c r="K154" s="303"/>
    </row>
    <row r="155" s="1" customFormat="1" ht="15" customHeight="1">
      <c r="B155" s="280"/>
      <c r="C155" s="307" t="s">
        <v>1036</v>
      </c>
      <c r="D155" s="255"/>
      <c r="E155" s="255"/>
      <c r="F155" s="308" t="s">
        <v>1028</v>
      </c>
      <c r="G155" s="255"/>
      <c r="H155" s="307" t="s">
        <v>1068</v>
      </c>
      <c r="I155" s="307" t="s">
        <v>1038</v>
      </c>
      <c r="J155" s="307"/>
      <c r="K155" s="303"/>
    </row>
    <row r="156" s="1" customFormat="1" ht="15" customHeight="1">
      <c r="B156" s="280"/>
      <c r="C156" s="307" t="s">
        <v>1047</v>
      </c>
      <c r="D156" s="255"/>
      <c r="E156" s="255"/>
      <c r="F156" s="308" t="s">
        <v>1034</v>
      </c>
      <c r="G156" s="255"/>
      <c r="H156" s="307" t="s">
        <v>1068</v>
      </c>
      <c r="I156" s="307" t="s">
        <v>1030</v>
      </c>
      <c r="J156" s="307">
        <v>50</v>
      </c>
      <c r="K156" s="303"/>
    </row>
    <row r="157" s="1" customFormat="1" ht="15" customHeight="1">
      <c r="B157" s="280"/>
      <c r="C157" s="307" t="s">
        <v>1055</v>
      </c>
      <c r="D157" s="255"/>
      <c r="E157" s="255"/>
      <c r="F157" s="308" t="s">
        <v>1034</v>
      </c>
      <c r="G157" s="255"/>
      <c r="H157" s="307" t="s">
        <v>1068</v>
      </c>
      <c r="I157" s="307" t="s">
        <v>1030</v>
      </c>
      <c r="J157" s="307">
        <v>50</v>
      </c>
      <c r="K157" s="303"/>
    </row>
    <row r="158" s="1" customFormat="1" ht="15" customHeight="1">
      <c r="B158" s="280"/>
      <c r="C158" s="307" t="s">
        <v>1053</v>
      </c>
      <c r="D158" s="255"/>
      <c r="E158" s="255"/>
      <c r="F158" s="308" t="s">
        <v>1034</v>
      </c>
      <c r="G158" s="255"/>
      <c r="H158" s="307" t="s">
        <v>1068</v>
      </c>
      <c r="I158" s="307" t="s">
        <v>1030</v>
      </c>
      <c r="J158" s="307">
        <v>50</v>
      </c>
      <c r="K158" s="303"/>
    </row>
    <row r="159" s="1" customFormat="1" ht="15" customHeight="1">
      <c r="B159" s="280"/>
      <c r="C159" s="307" t="s">
        <v>128</v>
      </c>
      <c r="D159" s="255"/>
      <c r="E159" s="255"/>
      <c r="F159" s="308" t="s">
        <v>1028</v>
      </c>
      <c r="G159" s="255"/>
      <c r="H159" s="307" t="s">
        <v>1090</v>
      </c>
      <c r="I159" s="307" t="s">
        <v>1030</v>
      </c>
      <c r="J159" s="307" t="s">
        <v>1091</v>
      </c>
      <c r="K159" s="303"/>
    </row>
    <row r="160" s="1" customFormat="1" ht="15" customHeight="1">
      <c r="B160" s="280"/>
      <c r="C160" s="307" t="s">
        <v>1092</v>
      </c>
      <c r="D160" s="255"/>
      <c r="E160" s="255"/>
      <c r="F160" s="308" t="s">
        <v>1028</v>
      </c>
      <c r="G160" s="255"/>
      <c r="H160" s="307" t="s">
        <v>1093</v>
      </c>
      <c r="I160" s="307" t="s">
        <v>1063</v>
      </c>
      <c r="J160" s="307"/>
      <c r="K160" s="303"/>
    </row>
    <row r="161" s="1" customFormat="1" ht="15" customHeight="1">
      <c r="B161" s="309"/>
      <c r="C161" s="310"/>
      <c r="D161" s="310"/>
      <c r="E161" s="310"/>
      <c r="F161" s="310"/>
      <c r="G161" s="310"/>
      <c r="H161" s="310"/>
      <c r="I161" s="310"/>
      <c r="J161" s="310"/>
      <c r="K161" s="311"/>
    </row>
    <row r="162" s="1" customFormat="1" ht="18.75" customHeight="1">
      <c r="B162" s="291"/>
      <c r="C162" s="301"/>
      <c r="D162" s="301"/>
      <c r="E162" s="301"/>
      <c r="F162" s="312"/>
      <c r="G162" s="301"/>
      <c r="H162" s="301"/>
      <c r="I162" s="301"/>
      <c r="J162" s="301"/>
      <c r="K162" s="291"/>
    </row>
    <row r="163" s="1" customFormat="1" ht="18.75" customHeight="1">
      <c r="B163" s="291"/>
      <c r="C163" s="301"/>
      <c r="D163" s="301"/>
      <c r="E163" s="301"/>
      <c r="F163" s="312"/>
      <c r="G163" s="301"/>
      <c r="H163" s="301"/>
      <c r="I163" s="301"/>
      <c r="J163" s="301"/>
      <c r="K163" s="291"/>
    </row>
    <row r="164" s="1" customFormat="1" ht="18.75" customHeight="1">
      <c r="B164" s="291"/>
      <c r="C164" s="301"/>
      <c r="D164" s="301"/>
      <c r="E164" s="301"/>
      <c r="F164" s="312"/>
      <c r="G164" s="301"/>
      <c r="H164" s="301"/>
      <c r="I164" s="301"/>
      <c r="J164" s="301"/>
      <c r="K164" s="291"/>
    </row>
    <row r="165" s="1" customFormat="1" ht="18.75" customHeight="1">
      <c r="B165" s="291"/>
      <c r="C165" s="301"/>
      <c r="D165" s="301"/>
      <c r="E165" s="301"/>
      <c r="F165" s="312"/>
      <c r="G165" s="301"/>
      <c r="H165" s="301"/>
      <c r="I165" s="301"/>
      <c r="J165" s="301"/>
      <c r="K165" s="291"/>
    </row>
    <row r="166" s="1" customFormat="1" ht="18.75" customHeight="1">
      <c r="B166" s="291"/>
      <c r="C166" s="301"/>
      <c r="D166" s="301"/>
      <c r="E166" s="301"/>
      <c r="F166" s="312"/>
      <c r="G166" s="301"/>
      <c r="H166" s="301"/>
      <c r="I166" s="301"/>
      <c r="J166" s="301"/>
      <c r="K166" s="291"/>
    </row>
    <row r="167" s="1" customFormat="1" ht="18.75" customHeight="1">
      <c r="B167" s="291"/>
      <c r="C167" s="301"/>
      <c r="D167" s="301"/>
      <c r="E167" s="301"/>
      <c r="F167" s="312"/>
      <c r="G167" s="301"/>
      <c r="H167" s="301"/>
      <c r="I167" s="301"/>
      <c r="J167" s="301"/>
      <c r="K167" s="291"/>
    </row>
    <row r="168" s="1" customFormat="1" ht="18.75" customHeight="1">
      <c r="B168" s="291"/>
      <c r="C168" s="301"/>
      <c r="D168" s="301"/>
      <c r="E168" s="301"/>
      <c r="F168" s="312"/>
      <c r="G168" s="301"/>
      <c r="H168" s="301"/>
      <c r="I168" s="301"/>
      <c r="J168" s="301"/>
      <c r="K168" s="291"/>
    </row>
    <row r="169" s="1" customFormat="1" ht="18.75" customHeight="1">
      <c r="B169" s="263"/>
      <c r="C169" s="263"/>
      <c r="D169" s="263"/>
      <c r="E169" s="263"/>
      <c r="F169" s="263"/>
      <c r="G169" s="263"/>
      <c r="H169" s="263"/>
      <c r="I169" s="263"/>
      <c r="J169" s="263"/>
      <c r="K169" s="263"/>
    </row>
    <row r="170" s="1" customFormat="1" ht="7.5" customHeight="1">
      <c r="B170" s="242"/>
      <c r="C170" s="243"/>
      <c r="D170" s="243"/>
      <c r="E170" s="243"/>
      <c r="F170" s="243"/>
      <c r="G170" s="243"/>
      <c r="H170" s="243"/>
      <c r="I170" s="243"/>
      <c r="J170" s="243"/>
      <c r="K170" s="244"/>
    </row>
    <row r="171" s="1" customFormat="1" ht="45" customHeight="1">
      <c r="B171" s="245"/>
      <c r="C171" s="246" t="s">
        <v>1094</v>
      </c>
      <c r="D171" s="246"/>
      <c r="E171" s="246"/>
      <c r="F171" s="246"/>
      <c r="G171" s="246"/>
      <c r="H171" s="246"/>
      <c r="I171" s="246"/>
      <c r="J171" s="246"/>
      <c r="K171" s="247"/>
    </row>
    <row r="172" s="1" customFormat="1" ht="17.25" customHeight="1">
      <c r="B172" s="245"/>
      <c r="C172" s="270" t="s">
        <v>1022</v>
      </c>
      <c r="D172" s="270"/>
      <c r="E172" s="270"/>
      <c r="F172" s="270" t="s">
        <v>1023</v>
      </c>
      <c r="G172" s="313"/>
      <c r="H172" s="314" t="s">
        <v>55</v>
      </c>
      <c r="I172" s="314" t="s">
        <v>58</v>
      </c>
      <c r="J172" s="270" t="s">
        <v>1024</v>
      </c>
      <c r="K172" s="247"/>
    </row>
    <row r="173" s="1" customFormat="1" ht="17.25" customHeight="1">
      <c r="B173" s="248"/>
      <c r="C173" s="272" t="s">
        <v>1025</v>
      </c>
      <c r="D173" s="272"/>
      <c r="E173" s="272"/>
      <c r="F173" s="273" t="s">
        <v>1026</v>
      </c>
      <c r="G173" s="315"/>
      <c r="H173" s="316"/>
      <c r="I173" s="316"/>
      <c r="J173" s="272" t="s">
        <v>1027</v>
      </c>
      <c r="K173" s="250"/>
    </row>
    <row r="174" s="1" customFormat="1" ht="5.25" customHeight="1">
      <c r="B174" s="280"/>
      <c r="C174" s="275"/>
      <c r="D174" s="275"/>
      <c r="E174" s="275"/>
      <c r="F174" s="275"/>
      <c r="G174" s="276"/>
      <c r="H174" s="275"/>
      <c r="I174" s="275"/>
      <c r="J174" s="275"/>
      <c r="K174" s="303"/>
    </row>
    <row r="175" s="1" customFormat="1" ht="15" customHeight="1">
      <c r="B175" s="280"/>
      <c r="C175" s="255" t="s">
        <v>1031</v>
      </c>
      <c r="D175" s="255"/>
      <c r="E175" s="255"/>
      <c r="F175" s="278" t="s">
        <v>1028</v>
      </c>
      <c r="G175" s="255"/>
      <c r="H175" s="255" t="s">
        <v>1068</v>
      </c>
      <c r="I175" s="255" t="s">
        <v>1030</v>
      </c>
      <c r="J175" s="255">
        <v>120</v>
      </c>
      <c r="K175" s="303"/>
    </row>
    <row r="176" s="1" customFormat="1" ht="15" customHeight="1">
      <c r="B176" s="280"/>
      <c r="C176" s="255" t="s">
        <v>1077</v>
      </c>
      <c r="D176" s="255"/>
      <c r="E176" s="255"/>
      <c r="F176" s="278" t="s">
        <v>1028</v>
      </c>
      <c r="G176" s="255"/>
      <c r="H176" s="255" t="s">
        <v>1078</v>
      </c>
      <c r="I176" s="255" t="s">
        <v>1030</v>
      </c>
      <c r="J176" s="255" t="s">
        <v>1079</v>
      </c>
      <c r="K176" s="303"/>
    </row>
    <row r="177" s="1" customFormat="1" ht="15" customHeight="1">
      <c r="B177" s="280"/>
      <c r="C177" s="255" t="s">
        <v>86</v>
      </c>
      <c r="D177" s="255"/>
      <c r="E177" s="255"/>
      <c r="F177" s="278" t="s">
        <v>1028</v>
      </c>
      <c r="G177" s="255"/>
      <c r="H177" s="255" t="s">
        <v>1095</v>
      </c>
      <c r="I177" s="255" t="s">
        <v>1030</v>
      </c>
      <c r="J177" s="255" t="s">
        <v>1079</v>
      </c>
      <c r="K177" s="303"/>
    </row>
    <row r="178" s="1" customFormat="1" ht="15" customHeight="1">
      <c r="B178" s="280"/>
      <c r="C178" s="255" t="s">
        <v>1033</v>
      </c>
      <c r="D178" s="255"/>
      <c r="E178" s="255"/>
      <c r="F178" s="278" t="s">
        <v>1034</v>
      </c>
      <c r="G178" s="255"/>
      <c r="H178" s="255" t="s">
        <v>1095</v>
      </c>
      <c r="I178" s="255" t="s">
        <v>1030</v>
      </c>
      <c r="J178" s="255">
        <v>50</v>
      </c>
      <c r="K178" s="303"/>
    </row>
    <row r="179" s="1" customFormat="1" ht="15" customHeight="1">
      <c r="B179" s="280"/>
      <c r="C179" s="255" t="s">
        <v>1036</v>
      </c>
      <c r="D179" s="255"/>
      <c r="E179" s="255"/>
      <c r="F179" s="278" t="s">
        <v>1028</v>
      </c>
      <c r="G179" s="255"/>
      <c r="H179" s="255" t="s">
        <v>1095</v>
      </c>
      <c r="I179" s="255" t="s">
        <v>1038</v>
      </c>
      <c r="J179" s="255"/>
      <c r="K179" s="303"/>
    </row>
    <row r="180" s="1" customFormat="1" ht="15" customHeight="1">
      <c r="B180" s="280"/>
      <c r="C180" s="255" t="s">
        <v>1047</v>
      </c>
      <c r="D180" s="255"/>
      <c r="E180" s="255"/>
      <c r="F180" s="278" t="s">
        <v>1034</v>
      </c>
      <c r="G180" s="255"/>
      <c r="H180" s="255" t="s">
        <v>1095</v>
      </c>
      <c r="I180" s="255" t="s">
        <v>1030</v>
      </c>
      <c r="J180" s="255">
        <v>50</v>
      </c>
      <c r="K180" s="303"/>
    </row>
    <row r="181" s="1" customFormat="1" ht="15" customHeight="1">
      <c r="B181" s="280"/>
      <c r="C181" s="255" t="s">
        <v>1055</v>
      </c>
      <c r="D181" s="255"/>
      <c r="E181" s="255"/>
      <c r="F181" s="278" t="s">
        <v>1034</v>
      </c>
      <c r="G181" s="255"/>
      <c r="H181" s="255" t="s">
        <v>1095</v>
      </c>
      <c r="I181" s="255" t="s">
        <v>1030</v>
      </c>
      <c r="J181" s="255">
        <v>50</v>
      </c>
      <c r="K181" s="303"/>
    </row>
    <row r="182" s="1" customFormat="1" ht="15" customHeight="1">
      <c r="B182" s="280"/>
      <c r="C182" s="255" t="s">
        <v>1053</v>
      </c>
      <c r="D182" s="255"/>
      <c r="E182" s="255"/>
      <c r="F182" s="278" t="s">
        <v>1034</v>
      </c>
      <c r="G182" s="255"/>
      <c r="H182" s="255" t="s">
        <v>1095</v>
      </c>
      <c r="I182" s="255" t="s">
        <v>1030</v>
      </c>
      <c r="J182" s="255">
        <v>50</v>
      </c>
      <c r="K182" s="303"/>
    </row>
    <row r="183" s="1" customFormat="1" ht="15" customHeight="1">
      <c r="B183" s="280"/>
      <c r="C183" s="255" t="s">
        <v>133</v>
      </c>
      <c r="D183" s="255"/>
      <c r="E183" s="255"/>
      <c r="F183" s="278" t="s">
        <v>1028</v>
      </c>
      <c r="G183" s="255"/>
      <c r="H183" s="255" t="s">
        <v>1096</v>
      </c>
      <c r="I183" s="255" t="s">
        <v>1097</v>
      </c>
      <c r="J183" s="255"/>
      <c r="K183" s="303"/>
    </row>
    <row r="184" s="1" customFormat="1" ht="15" customHeight="1">
      <c r="B184" s="280"/>
      <c r="C184" s="255" t="s">
        <v>58</v>
      </c>
      <c r="D184" s="255"/>
      <c r="E184" s="255"/>
      <c r="F184" s="278" t="s">
        <v>1028</v>
      </c>
      <c r="G184" s="255"/>
      <c r="H184" s="255" t="s">
        <v>1098</v>
      </c>
      <c r="I184" s="255" t="s">
        <v>1099</v>
      </c>
      <c r="J184" s="255">
        <v>1</v>
      </c>
      <c r="K184" s="303"/>
    </row>
    <row r="185" s="1" customFormat="1" ht="15" customHeight="1">
      <c r="B185" s="280"/>
      <c r="C185" s="255" t="s">
        <v>54</v>
      </c>
      <c r="D185" s="255"/>
      <c r="E185" s="255"/>
      <c r="F185" s="278" t="s">
        <v>1028</v>
      </c>
      <c r="G185" s="255"/>
      <c r="H185" s="255" t="s">
        <v>1100</v>
      </c>
      <c r="I185" s="255" t="s">
        <v>1030</v>
      </c>
      <c r="J185" s="255">
        <v>20</v>
      </c>
      <c r="K185" s="303"/>
    </row>
    <row r="186" s="1" customFormat="1" ht="15" customHeight="1">
      <c r="B186" s="280"/>
      <c r="C186" s="255" t="s">
        <v>55</v>
      </c>
      <c r="D186" s="255"/>
      <c r="E186" s="255"/>
      <c r="F186" s="278" t="s">
        <v>1028</v>
      </c>
      <c r="G186" s="255"/>
      <c r="H186" s="255" t="s">
        <v>1101</v>
      </c>
      <c r="I186" s="255" t="s">
        <v>1030</v>
      </c>
      <c r="J186" s="255">
        <v>255</v>
      </c>
      <c r="K186" s="303"/>
    </row>
    <row r="187" s="1" customFormat="1" ht="15" customHeight="1">
      <c r="B187" s="280"/>
      <c r="C187" s="255" t="s">
        <v>134</v>
      </c>
      <c r="D187" s="255"/>
      <c r="E187" s="255"/>
      <c r="F187" s="278" t="s">
        <v>1028</v>
      </c>
      <c r="G187" s="255"/>
      <c r="H187" s="255" t="s">
        <v>992</v>
      </c>
      <c r="I187" s="255" t="s">
        <v>1030</v>
      </c>
      <c r="J187" s="255">
        <v>10</v>
      </c>
      <c r="K187" s="303"/>
    </row>
    <row r="188" s="1" customFormat="1" ht="15" customHeight="1">
      <c r="B188" s="280"/>
      <c r="C188" s="255" t="s">
        <v>135</v>
      </c>
      <c r="D188" s="255"/>
      <c r="E188" s="255"/>
      <c r="F188" s="278" t="s">
        <v>1028</v>
      </c>
      <c r="G188" s="255"/>
      <c r="H188" s="255" t="s">
        <v>1102</v>
      </c>
      <c r="I188" s="255" t="s">
        <v>1063</v>
      </c>
      <c r="J188" s="255"/>
      <c r="K188" s="303"/>
    </row>
    <row r="189" s="1" customFormat="1" ht="15" customHeight="1">
      <c r="B189" s="280"/>
      <c r="C189" s="255" t="s">
        <v>1103</v>
      </c>
      <c r="D189" s="255"/>
      <c r="E189" s="255"/>
      <c r="F189" s="278" t="s">
        <v>1028</v>
      </c>
      <c r="G189" s="255"/>
      <c r="H189" s="255" t="s">
        <v>1104</v>
      </c>
      <c r="I189" s="255" t="s">
        <v>1063</v>
      </c>
      <c r="J189" s="255"/>
      <c r="K189" s="303"/>
    </row>
    <row r="190" s="1" customFormat="1" ht="15" customHeight="1">
      <c r="B190" s="280"/>
      <c r="C190" s="255" t="s">
        <v>1092</v>
      </c>
      <c r="D190" s="255"/>
      <c r="E190" s="255"/>
      <c r="F190" s="278" t="s">
        <v>1028</v>
      </c>
      <c r="G190" s="255"/>
      <c r="H190" s="255" t="s">
        <v>1105</v>
      </c>
      <c r="I190" s="255" t="s">
        <v>1063</v>
      </c>
      <c r="J190" s="255"/>
      <c r="K190" s="303"/>
    </row>
    <row r="191" s="1" customFormat="1" ht="15" customHeight="1">
      <c r="B191" s="280"/>
      <c r="C191" s="255" t="s">
        <v>137</v>
      </c>
      <c r="D191" s="255"/>
      <c r="E191" s="255"/>
      <c r="F191" s="278" t="s">
        <v>1034</v>
      </c>
      <c r="G191" s="255"/>
      <c r="H191" s="255" t="s">
        <v>1106</v>
      </c>
      <c r="I191" s="255" t="s">
        <v>1030</v>
      </c>
      <c r="J191" s="255">
        <v>50</v>
      </c>
      <c r="K191" s="303"/>
    </row>
    <row r="192" s="1" customFormat="1" ht="15" customHeight="1">
      <c r="B192" s="280"/>
      <c r="C192" s="255" t="s">
        <v>1107</v>
      </c>
      <c r="D192" s="255"/>
      <c r="E192" s="255"/>
      <c r="F192" s="278" t="s">
        <v>1034</v>
      </c>
      <c r="G192" s="255"/>
      <c r="H192" s="255" t="s">
        <v>1108</v>
      </c>
      <c r="I192" s="255" t="s">
        <v>1109</v>
      </c>
      <c r="J192" s="255"/>
      <c r="K192" s="303"/>
    </row>
    <row r="193" s="1" customFormat="1" ht="15" customHeight="1">
      <c r="B193" s="280"/>
      <c r="C193" s="255" t="s">
        <v>1110</v>
      </c>
      <c r="D193" s="255"/>
      <c r="E193" s="255"/>
      <c r="F193" s="278" t="s">
        <v>1034</v>
      </c>
      <c r="G193" s="255"/>
      <c r="H193" s="255" t="s">
        <v>1111</v>
      </c>
      <c r="I193" s="255" t="s">
        <v>1109</v>
      </c>
      <c r="J193" s="255"/>
      <c r="K193" s="303"/>
    </row>
    <row r="194" s="1" customFormat="1" ht="15" customHeight="1">
      <c r="B194" s="280"/>
      <c r="C194" s="255" t="s">
        <v>1112</v>
      </c>
      <c r="D194" s="255"/>
      <c r="E194" s="255"/>
      <c r="F194" s="278" t="s">
        <v>1034</v>
      </c>
      <c r="G194" s="255"/>
      <c r="H194" s="255" t="s">
        <v>1113</v>
      </c>
      <c r="I194" s="255" t="s">
        <v>1109</v>
      </c>
      <c r="J194" s="255"/>
      <c r="K194" s="303"/>
    </row>
    <row r="195" s="1" customFormat="1" ht="15" customHeight="1">
      <c r="B195" s="280"/>
      <c r="C195" s="317" t="s">
        <v>1114</v>
      </c>
      <c r="D195" s="255"/>
      <c r="E195" s="255"/>
      <c r="F195" s="278" t="s">
        <v>1034</v>
      </c>
      <c r="G195" s="255"/>
      <c r="H195" s="255" t="s">
        <v>1115</v>
      </c>
      <c r="I195" s="255" t="s">
        <v>1116</v>
      </c>
      <c r="J195" s="318" t="s">
        <v>1117</v>
      </c>
      <c r="K195" s="303"/>
    </row>
    <row r="196" s="1" customFormat="1" ht="15" customHeight="1">
      <c r="B196" s="280"/>
      <c r="C196" s="317" t="s">
        <v>43</v>
      </c>
      <c r="D196" s="255"/>
      <c r="E196" s="255"/>
      <c r="F196" s="278" t="s">
        <v>1028</v>
      </c>
      <c r="G196" s="255"/>
      <c r="H196" s="252" t="s">
        <v>1118</v>
      </c>
      <c r="I196" s="255" t="s">
        <v>1119</v>
      </c>
      <c r="J196" s="255"/>
      <c r="K196" s="303"/>
    </row>
    <row r="197" s="1" customFormat="1" ht="15" customHeight="1">
      <c r="B197" s="280"/>
      <c r="C197" s="317" t="s">
        <v>1120</v>
      </c>
      <c r="D197" s="255"/>
      <c r="E197" s="255"/>
      <c r="F197" s="278" t="s">
        <v>1028</v>
      </c>
      <c r="G197" s="255"/>
      <c r="H197" s="255" t="s">
        <v>1121</v>
      </c>
      <c r="I197" s="255" t="s">
        <v>1063</v>
      </c>
      <c r="J197" s="255"/>
      <c r="K197" s="303"/>
    </row>
    <row r="198" s="1" customFormat="1" ht="15" customHeight="1">
      <c r="B198" s="280"/>
      <c r="C198" s="317" t="s">
        <v>1122</v>
      </c>
      <c r="D198" s="255"/>
      <c r="E198" s="255"/>
      <c r="F198" s="278" t="s">
        <v>1028</v>
      </c>
      <c r="G198" s="255"/>
      <c r="H198" s="255" t="s">
        <v>1123</v>
      </c>
      <c r="I198" s="255" t="s">
        <v>1063</v>
      </c>
      <c r="J198" s="255"/>
      <c r="K198" s="303"/>
    </row>
    <row r="199" s="1" customFormat="1" ht="15" customHeight="1">
      <c r="B199" s="280"/>
      <c r="C199" s="317" t="s">
        <v>1124</v>
      </c>
      <c r="D199" s="255"/>
      <c r="E199" s="255"/>
      <c r="F199" s="278" t="s">
        <v>1034</v>
      </c>
      <c r="G199" s="255"/>
      <c r="H199" s="255" t="s">
        <v>1125</v>
      </c>
      <c r="I199" s="255" t="s">
        <v>1063</v>
      </c>
      <c r="J199" s="255"/>
      <c r="K199" s="303"/>
    </row>
    <row r="200" s="1" customFormat="1" ht="15" customHeight="1">
      <c r="B200" s="309"/>
      <c r="C200" s="319"/>
      <c r="D200" s="310"/>
      <c r="E200" s="310"/>
      <c r="F200" s="310"/>
      <c r="G200" s="310"/>
      <c r="H200" s="310"/>
      <c r="I200" s="310"/>
      <c r="J200" s="310"/>
      <c r="K200" s="311"/>
    </row>
    <row r="201" s="1" customFormat="1" ht="18.75" customHeight="1">
      <c r="B201" s="291"/>
      <c r="C201" s="301"/>
      <c r="D201" s="301"/>
      <c r="E201" s="301"/>
      <c r="F201" s="312"/>
      <c r="G201" s="301"/>
      <c r="H201" s="301"/>
      <c r="I201" s="301"/>
      <c r="J201" s="301"/>
      <c r="K201" s="291"/>
    </row>
    <row r="202" s="1" customFormat="1" ht="18.75" customHeight="1">
      <c r="B202" s="263"/>
      <c r="C202" s="263"/>
      <c r="D202" s="263"/>
      <c r="E202" s="263"/>
      <c r="F202" s="263"/>
      <c r="G202" s="263"/>
      <c r="H202" s="263"/>
      <c r="I202" s="263"/>
      <c r="J202" s="263"/>
      <c r="K202" s="263"/>
    </row>
    <row r="203" s="1" customFormat="1" ht="13.5">
      <c r="B203" s="242"/>
      <c r="C203" s="243"/>
      <c r="D203" s="243"/>
      <c r="E203" s="243"/>
      <c r="F203" s="243"/>
      <c r="G203" s="243"/>
      <c r="H203" s="243"/>
      <c r="I203" s="243"/>
      <c r="J203" s="243"/>
      <c r="K203" s="244"/>
    </row>
    <row r="204" s="1" customFormat="1" ht="21" customHeight="1">
      <c r="B204" s="245"/>
      <c r="C204" s="246" t="s">
        <v>1126</v>
      </c>
      <c r="D204" s="246"/>
      <c r="E204" s="246"/>
      <c r="F204" s="246"/>
      <c r="G204" s="246"/>
      <c r="H204" s="246"/>
      <c r="I204" s="246"/>
      <c r="J204" s="246"/>
      <c r="K204" s="247"/>
    </row>
    <row r="205" s="1" customFormat="1" ht="25.5" customHeight="1">
      <c r="B205" s="245"/>
      <c r="C205" s="320" t="s">
        <v>1127</v>
      </c>
      <c r="D205" s="320"/>
      <c r="E205" s="320"/>
      <c r="F205" s="320" t="s">
        <v>1128</v>
      </c>
      <c r="G205" s="321"/>
      <c r="H205" s="320" t="s">
        <v>1129</v>
      </c>
      <c r="I205" s="320"/>
      <c r="J205" s="320"/>
      <c r="K205" s="247"/>
    </row>
    <row r="206" s="1" customFormat="1" ht="5.25" customHeight="1">
      <c r="B206" s="280"/>
      <c r="C206" s="275"/>
      <c r="D206" s="275"/>
      <c r="E206" s="275"/>
      <c r="F206" s="275"/>
      <c r="G206" s="301"/>
      <c r="H206" s="275"/>
      <c r="I206" s="275"/>
      <c r="J206" s="275"/>
      <c r="K206" s="303"/>
    </row>
    <row r="207" s="1" customFormat="1" ht="15" customHeight="1">
      <c r="B207" s="280"/>
      <c r="C207" s="255" t="s">
        <v>1119</v>
      </c>
      <c r="D207" s="255"/>
      <c r="E207" s="255"/>
      <c r="F207" s="278" t="s">
        <v>44</v>
      </c>
      <c r="G207" s="255"/>
      <c r="H207" s="255" t="s">
        <v>1130</v>
      </c>
      <c r="I207" s="255"/>
      <c r="J207" s="255"/>
      <c r="K207" s="303"/>
    </row>
    <row r="208" s="1" customFormat="1" ht="15" customHeight="1">
      <c r="B208" s="280"/>
      <c r="C208" s="255"/>
      <c r="D208" s="255"/>
      <c r="E208" s="255"/>
      <c r="F208" s="278" t="s">
        <v>45</v>
      </c>
      <c r="G208" s="255"/>
      <c r="H208" s="255" t="s">
        <v>1131</v>
      </c>
      <c r="I208" s="255"/>
      <c r="J208" s="255"/>
      <c r="K208" s="303"/>
    </row>
    <row r="209" s="1" customFormat="1" ht="15" customHeight="1">
      <c r="B209" s="280"/>
      <c r="C209" s="255"/>
      <c r="D209" s="255"/>
      <c r="E209" s="255"/>
      <c r="F209" s="278" t="s">
        <v>48</v>
      </c>
      <c r="G209" s="255"/>
      <c r="H209" s="255" t="s">
        <v>1132</v>
      </c>
      <c r="I209" s="255"/>
      <c r="J209" s="255"/>
      <c r="K209" s="303"/>
    </row>
    <row r="210" s="1" customFormat="1" ht="15" customHeight="1">
      <c r="B210" s="280"/>
      <c r="C210" s="255"/>
      <c r="D210" s="255"/>
      <c r="E210" s="255"/>
      <c r="F210" s="278" t="s">
        <v>46</v>
      </c>
      <c r="G210" s="255"/>
      <c r="H210" s="255" t="s">
        <v>1133</v>
      </c>
      <c r="I210" s="255"/>
      <c r="J210" s="255"/>
      <c r="K210" s="303"/>
    </row>
    <row r="211" s="1" customFormat="1" ht="15" customHeight="1">
      <c r="B211" s="280"/>
      <c r="C211" s="255"/>
      <c r="D211" s="255"/>
      <c r="E211" s="255"/>
      <c r="F211" s="278" t="s">
        <v>47</v>
      </c>
      <c r="G211" s="255"/>
      <c r="H211" s="255" t="s">
        <v>1134</v>
      </c>
      <c r="I211" s="255"/>
      <c r="J211" s="255"/>
      <c r="K211" s="303"/>
    </row>
    <row r="212" s="1" customFormat="1" ht="15" customHeight="1">
      <c r="B212" s="280"/>
      <c r="C212" s="255"/>
      <c r="D212" s="255"/>
      <c r="E212" s="255"/>
      <c r="F212" s="278"/>
      <c r="G212" s="255"/>
      <c r="H212" s="255"/>
      <c r="I212" s="255"/>
      <c r="J212" s="255"/>
      <c r="K212" s="303"/>
    </row>
    <row r="213" s="1" customFormat="1" ht="15" customHeight="1">
      <c r="B213" s="280"/>
      <c r="C213" s="255" t="s">
        <v>1075</v>
      </c>
      <c r="D213" s="255"/>
      <c r="E213" s="255"/>
      <c r="F213" s="278" t="s">
        <v>971</v>
      </c>
      <c r="G213" s="255"/>
      <c r="H213" s="255" t="s">
        <v>1135</v>
      </c>
      <c r="I213" s="255"/>
      <c r="J213" s="255"/>
      <c r="K213" s="303"/>
    </row>
    <row r="214" s="1" customFormat="1" ht="15" customHeight="1">
      <c r="B214" s="280"/>
      <c r="C214" s="255"/>
      <c r="D214" s="255"/>
      <c r="E214" s="255"/>
      <c r="F214" s="278" t="s">
        <v>79</v>
      </c>
      <c r="G214" s="255"/>
      <c r="H214" s="255" t="s">
        <v>975</v>
      </c>
      <c r="I214" s="255"/>
      <c r="J214" s="255"/>
      <c r="K214" s="303"/>
    </row>
    <row r="215" s="1" customFormat="1" ht="15" customHeight="1">
      <c r="B215" s="280"/>
      <c r="C215" s="255"/>
      <c r="D215" s="255"/>
      <c r="E215" s="255"/>
      <c r="F215" s="278" t="s">
        <v>973</v>
      </c>
      <c r="G215" s="255"/>
      <c r="H215" s="255" t="s">
        <v>1136</v>
      </c>
      <c r="I215" s="255"/>
      <c r="J215" s="255"/>
      <c r="K215" s="303"/>
    </row>
    <row r="216" s="1" customFormat="1" ht="15" customHeight="1">
      <c r="B216" s="322"/>
      <c r="C216" s="255"/>
      <c r="D216" s="255"/>
      <c r="E216" s="255"/>
      <c r="F216" s="278" t="s">
        <v>120</v>
      </c>
      <c r="G216" s="317"/>
      <c r="H216" s="307" t="s">
        <v>976</v>
      </c>
      <c r="I216" s="307"/>
      <c r="J216" s="307"/>
      <c r="K216" s="323"/>
    </row>
    <row r="217" s="1" customFormat="1" ht="15" customHeight="1">
      <c r="B217" s="322"/>
      <c r="C217" s="255"/>
      <c r="D217" s="255"/>
      <c r="E217" s="255"/>
      <c r="F217" s="278" t="s">
        <v>145</v>
      </c>
      <c r="G217" s="317"/>
      <c r="H217" s="307" t="s">
        <v>1137</v>
      </c>
      <c r="I217" s="307"/>
      <c r="J217" s="307"/>
      <c r="K217" s="323"/>
    </row>
    <row r="218" s="1" customFormat="1" ht="15" customHeight="1">
      <c r="B218" s="322"/>
      <c r="C218" s="255"/>
      <c r="D218" s="255"/>
      <c r="E218" s="255"/>
      <c r="F218" s="278"/>
      <c r="G218" s="317"/>
      <c r="H218" s="307"/>
      <c r="I218" s="307"/>
      <c r="J218" s="307"/>
      <c r="K218" s="323"/>
    </row>
    <row r="219" s="1" customFormat="1" ht="15" customHeight="1">
      <c r="B219" s="322"/>
      <c r="C219" s="255" t="s">
        <v>1099</v>
      </c>
      <c r="D219" s="255"/>
      <c r="E219" s="255"/>
      <c r="F219" s="278">
        <v>1</v>
      </c>
      <c r="G219" s="317"/>
      <c r="H219" s="307" t="s">
        <v>1138</v>
      </c>
      <c r="I219" s="307"/>
      <c r="J219" s="307"/>
      <c r="K219" s="323"/>
    </row>
    <row r="220" s="1" customFormat="1" ht="15" customHeight="1">
      <c r="B220" s="322"/>
      <c r="C220" s="255"/>
      <c r="D220" s="255"/>
      <c r="E220" s="255"/>
      <c r="F220" s="278">
        <v>2</v>
      </c>
      <c r="G220" s="317"/>
      <c r="H220" s="307" t="s">
        <v>1139</v>
      </c>
      <c r="I220" s="307"/>
      <c r="J220" s="307"/>
      <c r="K220" s="323"/>
    </row>
    <row r="221" s="1" customFormat="1" ht="15" customHeight="1">
      <c r="B221" s="322"/>
      <c r="C221" s="255"/>
      <c r="D221" s="255"/>
      <c r="E221" s="255"/>
      <c r="F221" s="278">
        <v>3</v>
      </c>
      <c r="G221" s="317"/>
      <c r="H221" s="307" t="s">
        <v>1140</v>
      </c>
      <c r="I221" s="307"/>
      <c r="J221" s="307"/>
      <c r="K221" s="323"/>
    </row>
    <row r="222" s="1" customFormat="1" ht="15" customHeight="1">
      <c r="B222" s="322"/>
      <c r="C222" s="255"/>
      <c r="D222" s="255"/>
      <c r="E222" s="255"/>
      <c r="F222" s="278">
        <v>4</v>
      </c>
      <c r="G222" s="317"/>
      <c r="H222" s="307" t="s">
        <v>1141</v>
      </c>
      <c r="I222" s="307"/>
      <c r="J222" s="307"/>
      <c r="K222" s="323"/>
    </row>
    <row r="223" s="1" customFormat="1" ht="12.75" customHeight="1">
      <c r="B223" s="324"/>
      <c r="C223" s="325"/>
      <c r="D223" s="325"/>
      <c r="E223" s="325"/>
      <c r="F223" s="325"/>
      <c r="G223" s="325"/>
      <c r="H223" s="325"/>
      <c r="I223" s="325"/>
      <c r="J223" s="325"/>
      <c r="K223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82</v>
      </c>
    </row>
    <row r="4" s="1" customFormat="1" ht="24.96" customHeight="1">
      <c r="B4" s="17"/>
      <c r="D4" s="137" t="s">
        <v>122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26.25" customHeight="1">
      <c r="B7" s="17"/>
      <c r="E7" s="140" t="str">
        <f>'Rekapitulace zakázky'!K6</f>
        <v>Údržba, opravy a odstraňování závad u SSZT 2022-23 – Oprava ovládání ZZ v úseku Olomouc - Krnov</v>
      </c>
      <c r="F7" s="139"/>
      <c r="G7" s="139"/>
      <c r="H7" s="139"/>
      <c r="L7" s="17"/>
    </row>
    <row r="8" s="1" customFormat="1" ht="12" customHeight="1">
      <c r="B8" s="17"/>
      <c r="D8" s="139" t="s">
        <v>123</v>
      </c>
      <c r="L8" s="17"/>
    </row>
    <row r="9" s="2" customFormat="1" ht="16.5" customHeight="1">
      <c r="A9" s="35"/>
      <c r="B9" s="41"/>
      <c r="C9" s="35"/>
      <c r="D9" s="35"/>
      <c r="E9" s="140" t="s">
        <v>124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125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126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zakázky'!AN8</f>
        <v>7. 11. 2022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0"/>
      <c r="G20" s="130"/>
      <c r="H20" s="130"/>
      <c r="I20" s="139" t="s">
        <v>29</v>
      </c>
      <c r="J20" s="30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tr">
        <f>IF('Rekapitulace zakázky'!AN16="","",'Rekapitulace zakázky'!AN16)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zakázky'!E17="","",'Rekapitulace zakázky'!E17)</f>
        <v xml:space="preserve"> </v>
      </c>
      <c r="F23" s="35"/>
      <c r="G23" s="35"/>
      <c r="H23" s="35"/>
      <c r="I23" s="139" t="s">
        <v>29</v>
      </c>
      <c r="J23" s="130" t="str">
        <f>IF('Rekapitulace zakázky'!AN17="","",'Rekapitulace zakázky'!AN17)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36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37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39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41</v>
      </c>
      <c r="G34" s="35"/>
      <c r="H34" s="35"/>
      <c r="I34" s="151" t="s">
        <v>40</v>
      </c>
      <c r="J34" s="151" t="s">
        <v>42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43</v>
      </c>
      <c r="E35" s="139" t="s">
        <v>44</v>
      </c>
      <c r="F35" s="153">
        <f>ROUND((SUM(BE86:BE174)),  2)</f>
        <v>0</v>
      </c>
      <c r="G35" s="35"/>
      <c r="H35" s="35"/>
      <c r="I35" s="154">
        <v>0.20999999999999999</v>
      </c>
      <c r="J35" s="153">
        <f>ROUND(((SUM(BE86:BE174))*I35),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45</v>
      </c>
      <c r="F36" s="153">
        <f>ROUND((SUM(BF86:BF174)),  2)</f>
        <v>0</v>
      </c>
      <c r="G36" s="35"/>
      <c r="H36" s="35"/>
      <c r="I36" s="154">
        <v>0.14999999999999999</v>
      </c>
      <c r="J36" s="153">
        <f>ROUND(((SUM(BF86:BF174))*I36),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3">
        <f>ROUND((SUM(BG86:BG174)),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47</v>
      </c>
      <c r="F38" s="153">
        <f>ROUND((SUM(BH86:BH174)),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48</v>
      </c>
      <c r="F39" s="153">
        <f>ROUND((SUM(BI86:BI174)),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49</v>
      </c>
      <c r="E41" s="157"/>
      <c r="F41" s="157"/>
      <c r="G41" s="158" t="s">
        <v>50</v>
      </c>
      <c r="H41" s="159" t="s">
        <v>51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127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66" t="str">
        <f>E7</f>
        <v>Údržba, opravy a odstraňování závad u SSZT 2022-23 – Oprava ovládání ZZ v úseku Olomouc - Krnov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123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124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125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01-01 - ÚOŽI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Dětřichov nad Bystřicí - Moravský Beroun</v>
      </c>
      <c r="G56" s="37"/>
      <c r="H56" s="37"/>
      <c r="I56" s="29" t="s">
        <v>24</v>
      </c>
      <c r="J56" s="69" t="str">
        <f>IF(J14="","",J14)</f>
        <v>7. 11. 2022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26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Jana Kotasková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128</v>
      </c>
      <c r="D61" s="168"/>
      <c r="E61" s="168"/>
      <c r="F61" s="168"/>
      <c r="G61" s="168"/>
      <c r="H61" s="168"/>
      <c r="I61" s="168"/>
      <c r="J61" s="169" t="s">
        <v>129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71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130</v>
      </c>
    </row>
    <row r="64" s="9" customFormat="1" ht="24.96" customHeight="1">
      <c r="A64" s="9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132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66" t="str">
        <f>E7</f>
        <v>Údržba, opravy a odstraňování závad u SSZT 2022-23 – Oprava ovládání ZZ v úseku Olomouc - Krnov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123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124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125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01-01 - ÚOŽI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22</v>
      </c>
      <c r="D80" s="37"/>
      <c r="E80" s="37"/>
      <c r="F80" s="24" t="str">
        <f>F14</f>
        <v>Dětřichov nad Bystřicí - Moravský Beroun</v>
      </c>
      <c r="G80" s="37"/>
      <c r="H80" s="37"/>
      <c r="I80" s="29" t="s">
        <v>24</v>
      </c>
      <c r="J80" s="69" t="str">
        <f>IF(J14="","",J14)</f>
        <v>7. 11. 2022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26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32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IF(E20="","",E20)</f>
        <v>Vyplň údaj</v>
      </c>
      <c r="G83" s="37"/>
      <c r="H83" s="37"/>
      <c r="I83" s="29" t="s">
        <v>35</v>
      </c>
      <c r="J83" s="33" t="str">
        <f>E26</f>
        <v>Jana Kotasková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133</v>
      </c>
      <c r="D85" s="180" t="s">
        <v>58</v>
      </c>
      <c r="E85" s="180" t="s">
        <v>54</v>
      </c>
      <c r="F85" s="180" t="s">
        <v>55</v>
      </c>
      <c r="G85" s="180" t="s">
        <v>134</v>
      </c>
      <c r="H85" s="180" t="s">
        <v>135</v>
      </c>
      <c r="I85" s="180" t="s">
        <v>136</v>
      </c>
      <c r="J85" s="180" t="s">
        <v>129</v>
      </c>
      <c r="K85" s="181" t="s">
        <v>137</v>
      </c>
      <c r="L85" s="182"/>
      <c r="M85" s="89" t="s">
        <v>21</v>
      </c>
      <c r="N85" s="90" t="s">
        <v>43</v>
      </c>
      <c r="O85" s="90" t="s">
        <v>138</v>
      </c>
      <c r="P85" s="90" t="s">
        <v>139</v>
      </c>
      <c r="Q85" s="90" t="s">
        <v>140</v>
      </c>
      <c r="R85" s="90" t="s">
        <v>141</v>
      </c>
      <c r="S85" s="90" t="s">
        <v>142</v>
      </c>
      <c r="T85" s="91" t="s">
        <v>143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144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1.3991039999999999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72</v>
      </c>
      <c r="AU86" s="14" t="s">
        <v>130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72</v>
      </c>
      <c r="E87" s="191" t="s">
        <v>145</v>
      </c>
      <c r="F87" s="191" t="s">
        <v>146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SUM(P88:P174)</f>
        <v>0</v>
      </c>
      <c r="Q87" s="196"/>
      <c r="R87" s="197">
        <f>SUM(R88:R174)</f>
        <v>1.3991039999999999</v>
      </c>
      <c r="S87" s="196"/>
      <c r="T87" s="198">
        <f>SUM(T88:T174)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147</v>
      </c>
      <c r="AT87" s="200" t="s">
        <v>72</v>
      </c>
      <c r="AU87" s="200" t="s">
        <v>73</v>
      </c>
      <c r="AY87" s="199" t="s">
        <v>148</v>
      </c>
      <c r="BK87" s="201">
        <f>SUM(BK88:BK174)</f>
        <v>0</v>
      </c>
    </row>
    <row r="88" s="2" customFormat="1" ht="66.75" customHeight="1">
      <c r="A88" s="35"/>
      <c r="B88" s="36"/>
      <c r="C88" s="202" t="s">
        <v>80</v>
      </c>
      <c r="D88" s="202" t="s">
        <v>149</v>
      </c>
      <c r="E88" s="203" t="s">
        <v>150</v>
      </c>
      <c r="F88" s="204" t="s">
        <v>151</v>
      </c>
      <c r="G88" s="205" t="s">
        <v>152</v>
      </c>
      <c r="H88" s="206">
        <v>59.799999999999997</v>
      </c>
      <c r="I88" s="207"/>
      <c r="J88" s="208">
        <f>ROUND(I88*H88,2)</f>
        <v>0</v>
      </c>
      <c r="K88" s="204" t="s">
        <v>153</v>
      </c>
      <c r="L88" s="41"/>
      <c r="M88" s="209" t="s">
        <v>21</v>
      </c>
      <c r="N88" s="210" t="s">
        <v>44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147</v>
      </c>
      <c r="AT88" s="213" t="s">
        <v>149</v>
      </c>
      <c r="AU88" s="213" t="s">
        <v>80</v>
      </c>
      <c r="AY88" s="14" t="s">
        <v>148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80</v>
      </c>
      <c r="BK88" s="214">
        <f>ROUND(I88*H88,2)</f>
        <v>0</v>
      </c>
      <c r="BL88" s="14" t="s">
        <v>147</v>
      </c>
      <c r="BM88" s="213" t="s">
        <v>154</v>
      </c>
    </row>
    <row r="89" s="2" customFormat="1" ht="44.25" customHeight="1">
      <c r="A89" s="35"/>
      <c r="B89" s="36"/>
      <c r="C89" s="202" t="s">
        <v>82</v>
      </c>
      <c r="D89" s="202" t="s">
        <v>149</v>
      </c>
      <c r="E89" s="203" t="s">
        <v>155</v>
      </c>
      <c r="F89" s="204" t="s">
        <v>156</v>
      </c>
      <c r="G89" s="205" t="s">
        <v>152</v>
      </c>
      <c r="H89" s="206">
        <v>59.799999999999997</v>
      </c>
      <c r="I89" s="207"/>
      <c r="J89" s="208">
        <f>ROUND(I89*H89,2)</f>
        <v>0</v>
      </c>
      <c r="K89" s="204" t="s">
        <v>153</v>
      </c>
      <c r="L89" s="41"/>
      <c r="M89" s="209" t="s">
        <v>21</v>
      </c>
      <c r="N89" s="210" t="s">
        <v>44</v>
      </c>
      <c r="O89" s="81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147</v>
      </c>
      <c r="AT89" s="213" t="s">
        <v>149</v>
      </c>
      <c r="AU89" s="213" t="s">
        <v>80</v>
      </c>
      <c r="AY89" s="14" t="s">
        <v>148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80</v>
      </c>
      <c r="BK89" s="214">
        <f>ROUND(I89*H89,2)</f>
        <v>0</v>
      </c>
      <c r="BL89" s="14" t="s">
        <v>147</v>
      </c>
      <c r="BM89" s="213" t="s">
        <v>157</v>
      </c>
    </row>
    <row r="90" s="2" customFormat="1" ht="44.25" customHeight="1">
      <c r="A90" s="35"/>
      <c r="B90" s="36"/>
      <c r="C90" s="202" t="s">
        <v>158</v>
      </c>
      <c r="D90" s="202" t="s">
        <v>149</v>
      </c>
      <c r="E90" s="203" t="s">
        <v>159</v>
      </c>
      <c r="F90" s="204" t="s">
        <v>160</v>
      </c>
      <c r="G90" s="205" t="s">
        <v>161</v>
      </c>
      <c r="H90" s="206">
        <v>4</v>
      </c>
      <c r="I90" s="207"/>
      <c r="J90" s="208">
        <f>ROUND(I90*H90,2)</f>
        <v>0</v>
      </c>
      <c r="K90" s="204" t="s">
        <v>153</v>
      </c>
      <c r="L90" s="41"/>
      <c r="M90" s="209" t="s">
        <v>21</v>
      </c>
      <c r="N90" s="210" t="s">
        <v>44</v>
      </c>
      <c r="O90" s="81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147</v>
      </c>
      <c r="AT90" s="213" t="s">
        <v>149</v>
      </c>
      <c r="AU90" s="213" t="s">
        <v>80</v>
      </c>
      <c r="AY90" s="14" t="s">
        <v>148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80</v>
      </c>
      <c r="BK90" s="214">
        <f>ROUND(I90*H90,2)</f>
        <v>0</v>
      </c>
      <c r="BL90" s="14" t="s">
        <v>147</v>
      </c>
      <c r="BM90" s="213" t="s">
        <v>162</v>
      </c>
    </row>
    <row r="91" s="2" customFormat="1" ht="24.15" customHeight="1">
      <c r="A91" s="35"/>
      <c r="B91" s="36"/>
      <c r="C91" s="215" t="s">
        <v>147</v>
      </c>
      <c r="D91" s="215" t="s">
        <v>163</v>
      </c>
      <c r="E91" s="216" t="s">
        <v>164</v>
      </c>
      <c r="F91" s="217" t="s">
        <v>165</v>
      </c>
      <c r="G91" s="218" t="s">
        <v>161</v>
      </c>
      <c r="H91" s="219">
        <v>4</v>
      </c>
      <c r="I91" s="220"/>
      <c r="J91" s="221">
        <f>ROUND(I91*H91,2)</f>
        <v>0</v>
      </c>
      <c r="K91" s="217" t="s">
        <v>153</v>
      </c>
      <c r="L91" s="222"/>
      <c r="M91" s="223" t="s">
        <v>21</v>
      </c>
      <c r="N91" s="224" t="s">
        <v>44</v>
      </c>
      <c r="O91" s="81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166</v>
      </c>
      <c r="AT91" s="213" t="s">
        <v>163</v>
      </c>
      <c r="AU91" s="213" t="s">
        <v>80</v>
      </c>
      <c r="AY91" s="14" t="s">
        <v>148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80</v>
      </c>
      <c r="BK91" s="214">
        <f>ROUND(I91*H91,2)</f>
        <v>0</v>
      </c>
      <c r="BL91" s="14" t="s">
        <v>166</v>
      </c>
      <c r="BM91" s="213" t="s">
        <v>167</v>
      </c>
    </row>
    <row r="92" s="2" customFormat="1" ht="24.15" customHeight="1">
      <c r="A92" s="35"/>
      <c r="B92" s="36"/>
      <c r="C92" s="202" t="s">
        <v>168</v>
      </c>
      <c r="D92" s="202" t="s">
        <v>149</v>
      </c>
      <c r="E92" s="203" t="s">
        <v>169</v>
      </c>
      <c r="F92" s="204" t="s">
        <v>170</v>
      </c>
      <c r="G92" s="205" t="s">
        <v>171</v>
      </c>
      <c r="H92" s="206">
        <v>10</v>
      </c>
      <c r="I92" s="207"/>
      <c r="J92" s="208">
        <f>ROUND(I92*H92,2)</f>
        <v>0</v>
      </c>
      <c r="K92" s="204" t="s">
        <v>153</v>
      </c>
      <c r="L92" s="41"/>
      <c r="M92" s="209" t="s">
        <v>21</v>
      </c>
      <c r="N92" s="210" t="s">
        <v>44</v>
      </c>
      <c r="O92" s="81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3" t="s">
        <v>147</v>
      </c>
      <c r="AT92" s="213" t="s">
        <v>149</v>
      </c>
      <c r="AU92" s="213" t="s">
        <v>80</v>
      </c>
      <c r="AY92" s="14" t="s">
        <v>148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80</v>
      </c>
      <c r="BK92" s="214">
        <f>ROUND(I92*H92,2)</f>
        <v>0</v>
      </c>
      <c r="BL92" s="14" t="s">
        <v>147</v>
      </c>
      <c r="BM92" s="213" t="s">
        <v>172</v>
      </c>
    </row>
    <row r="93" s="2" customFormat="1" ht="24.15" customHeight="1">
      <c r="A93" s="35"/>
      <c r="B93" s="36"/>
      <c r="C93" s="215" t="s">
        <v>173</v>
      </c>
      <c r="D93" s="215" t="s">
        <v>163</v>
      </c>
      <c r="E93" s="216" t="s">
        <v>174</v>
      </c>
      <c r="F93" s="217" t="s">
        <v>175</v>
      </c>
      <c r="G93" s="218" t="s">
        <v>171</v>
      </c>
      <c r="H93" s="219">
        <v>10</v>
      </c>
      <c r="I93" s="220"/>
      <c r="J93" s="221">
        <f>ROUND(I93*H93,2)</f>
        <v>0</v>
      </c>
      <c r="K93" s="217" t="s">
        <v>153</v>
      </c>
      <c r="L93" s="222"/>
      <c r="M93" s="223" t="s">
        <v>21</v>
      </c>
      <c r="N93" s="224" t="s">
        <v>44</v>
      </c>
      <c r="O93" s="8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166</v>
      </c>
      <c r="AT93" s="213" t="s">
        <v>163</v>
      </c>
      <c r="AU93" s="213" t="s">
        <v>80</v>
      </c>
      <c r="AY93" s="14" t="s">
        <v>148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80</v>
      </c>
      <c r="BK93" s="214">
        <f>ROUND(I93*H93,2)</f>
        <v>0</v>
      </c>
      <c r="BL93" s="14" t="s">
        <v>166</v>
      </c>
      <c r="BM93" s="213" t="s">
        <v>176</v>
      </c>
    </row>
    <row r="94" s="2" customFormat="1" ht="78" customHeight="1">
      <c r="A94" s="35"/>
      <c r="B94" s="36"/>
      <c r="C94" s="202" t="s">
        <v>177</v>
      </c>
      <c r="D94" s="202" t="s">
        <v>149</v>
      </c>
      <c r="E94" s="203" t="s">
        <v>178</v>
      </c>
      <c r="F94" s="204" t="s">
        <v>179</v>
      </c>
      <c r="G94" s="205" t="s">
        <v>171</v>
      </c>
      <c r="H94" s="206">
        <v>20</v>
      </c>
      <c r="I94" s="207"/>
      <c r="J94" s="208">
        <f>ROUND(I94*H94,2)</f>
        <v>0</v>
      </c>
      <c r="K94" s="204" t="s">
        <v>153</v>
      </c>
      <c r="L94" s="41"/>
      <c r="M94" s="209" t="s">
        <v>21</v>
      </c>
      <c r="N94" s="210" t="s">
        <v>44</v>
      </c>
      <c r="O94" s="81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3" t="s">
        <v>147</v>
      </c>
      <c r="AT94" s="213" t="s">
        <v>149</v>
      </c>
      <c r="AU94" s="213" t="s">
        <v>80</v>
      </c>
      <c r="AY94" s="14" t="s">
        <v>148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4" t="s">
        <v>80</v>
      </c>
      <c r="BK94" s="214">
        <f>ROUND(I94*H94,2)</f>
        <v>0</v>
      </c>
      <c r="BL94" s="14" t="s">
        <v>147</v>
      </c>
      <c r="BM94" s="213" t="s">
        <v>180</v>
      </c>
    </row>
    <row r="95" s="2" customFormat="1" ht="24.15" customHeight="1">
      <c r="A95" s="35"/>
      <c r="B95" s="36"/>
      <c r="C95" s="215" t="s">
        <v>181</v>
      </c>
      <c r="D95" s="215" t="s">
        <v>163</v>
      </c>
      <c r="E95" s="216" t="s">
        <v>182</v>
      </c>
      <c r="F95" s="217" t="s">
        <v>183</v>
      </c>
      <c r="G95" s="218" t="s">
        <v>171</v>
      </c>
      <c r="H95" s="219">
        <v>20</v>
      </c>
      <c r="I95" s="220"/>
      <c r="J95" s="221">
        <f>ROUND(I95*H95,2)</f>
        <v>0</v>
      </c>
      <c r="K95" s="217" t="s">
        <v>153</v>
      </c>
      <c r="L95" s="222"/>
      <c r="M95" s="223" t="s">
        <v>21</v>
      </c>
      <c r="N95" s="224" t="s">
        <v>44</v>
      </c>
      <c r="O95" s="81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3" t="s">
        <v>166</v>
      </c>
      <c r="AT95" s="213" t="s">
        <v>163</v>
      </c>
      <c r="AU95" s="213" t="s">
        <v>80</v>
      </c>
      <c r="AY95" s="14" t="s">
        <v>148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80</v>
      </c>
      <c r="BK95" s="214">
        <f>ROUND(I95*H95,2)</f>
        <v>0</v>
      </c>
      <c r="BL95" s="14" t="s">
        <v>166</v>
      </c>
      <c r="BM95" s="213" t="s">
        <v>184</v>
      </c>
    </row>
    <row r="96" s="2" customFormat="1" ht="33" customHeight="1">
      <c r="A96" s="35"/>
      <c r="B96" s="36"/>
      <c r="C96" s="202" t="s">
        <v>185</v>
      </c>
      <c r="D96" s="202" t="s">
        <v>149</v>
      </c>
      <c r="E96" s="203" t="s">
        <v>186</v>
      </c>
      <c r="F96" s="204" t="s">
        <v>187</v>
      </c>
      <c r="G96" s="205" t="s">
        <v>171</v>
      </c>
      <c r="H96" s="206">
        <v>169</v>
      </c>
      <c r="I96" s="207"/>
      <c r="J96" s="208">
        <f>ROUND(I96*H96,2)</f>
        <v>0</v>
      </c>
      <c r="K96" s="204" t="s">
        <v>153</v>
      </c>
      <c r="L96" s="41"/>
      <c r="M96" s="209" t="s">
        <v>21</v>
      </c>
      <c r="N96" s="210" t="s">
        <v>44</v>
      </c>
      <c r="O96" s="81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3" t="s">
        <v>147</v>
      </c>
      <c r="AT96" s="213" t="s">
        <v>149</v>
      </c>
      <c r="AU96" s="213" t="s">
        <v>80</v>
      </c>
      <c r="AY96" s="14" t="s">
        <v>148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80</v>
      </c>
      <c r="BK96" s="214">
        <f>ROUND(I96*H96,2)</f>
        <v>0</v>
      </c>
      <c r="BL96" s="14" t="s">
        <v>147</v>
      </c>
      <c r="BM96" s="213" t="s">
        <v>188</v>
      </c>
    </row>
    <row r="97" s="2" customFormat="1" ht="33" customHeight="1">
      <c r="A97" s="35"/>
      <c r="B97" s="36"/>
      <c r="C97" s="215" t="s">
        <v>189</v>
      </c>
      <c r="D97" s="215" t="s">
        <v>163</v>
      </c>
      <c r="E97" s="216" t="s">
        <v>190</v>
      </c>
      <c r="F97" s="217" t="s">
        <v>191</v>
      </c>
      <c r="G97" s="218" t="s">
        <v>171</v>
      </c>
      <c r="H97" s="219">
        <v>169</v>
      </c>
      <c r="I97" s="220"/>
      <c r="J97" s="221">
        <f>ROUND(I97*H97,2)</f>
        <v>0</v>
      </c>
      <c r="K97" s="217" t="s">
        <v>153</v>
      </c>
      <c r="L97" s="222"/>
      <c r="M97" s="223" t="s">
        <v>21</v>
      </c>
      <c r="N97" s="224" t="s">
        <v>44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166</v>
      </c>
      <c r="AT97" s="213" t="s">
        <v>163</v>
      </c>
      <c r="AU97" s="213" t="s">
        <v>80</v>
      </c>
      <c r="AY97" s="14" t="s">
        <v>148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80</v>
      </c>
      <c r="BK97" s="214">
        <f>ROUND(I97*H97,2)</f>
        <v>0</v>
      </c>
      <c r="BL97" s="14" t="s">
        <v>166</v>
      </c>
      <c r="BM97" s="213" t="s">
        <v>192</v>
      </c>
    </row>
    <row r="98" s="2" customFormat="1" ht="78" customHeight="1">
      <c r="A98" s="35"/>
      <c r="B98" s="36"/>
      <c r="C98" s="202" t="s">
        <v>193</v>
      </c>
      <c r="D98" s="202" t="s">
        <v>149</v>
      </c>
      <c r="E98" s="203" t="s">
        <v>194</v>
      </c>
      <c r="F98" s="204" t="s">
        <v>195</v>
      </c>
      <c r="G98" s="205" t="s">
        <v>161</v>
      </c>
      <c r="H98" s="206">
        <v>4</v>
      </c>
      <c r="I98" s="207"/>
      <c r="J98" s="208">
        <f>ROUND(I98*H98,2)</f>
        <v>0</v>
      </c>
      <c r="K98" s="204" t="s">
        <v>153</v>
      </c>
      <c r="L98" s="41"/>
      <c r="M98" s="209" t="s">
        <v>21</v>
      </c>
      <c r="N98" s="210" t="s">
        <v>44</v>
      </c>
      <c r="O98" s="81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3" t="s">
        <v>147</v>
      </c>
      <c r="AT98" s="213" t="s">
        <v>149</v>
      </c>
      <c r="AU98" s="213" t="s">
        <v>80</v>
      </c>
      <c r="AY98" s="14" t="s">
        <v>148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80</v>
      </c>
      <c r="BK98" s="214">
        <f>ROUND(I98*H98,2)</f>
        <v>0</v>
      </c>
      <c r="BL98" s="14" t="s">
        <v>147</v>
      </c>
      <c r="BM98" s="213" t="s">
        <v>196</v>
      </c>
    </row>
    <row r="99" s="2" customFormat="1" ht="78" customHeight="1">
      <c r="A99" s="35"/>
      <c r="B99" s="36"/>
      <c r="C99" s="202" t="s">
        <v>197</v>
      </c>
      <c r="D99" s="202" t="s">
        <v>149</v>
      </c>
      <c r="E99" s="203" t="s">
        <v>198</v>
      </c>
      <c r="F99" s="204" t="s">
        <v>199</v>
      </c>
      <c r="G99" s="205" t="s">
        <v>161</v>
      </c>
      <c r="H99" s="206">
        <v>4</v>
      </c>
      <c r="I99" s="207"/>
      <c r="J99" s="208">
        <f>ROUND(I99*H99,2)</f>
        <v>0</v>
      </c>
      <c r="K99" s="204" t="s">
        <v>153</v>
      </c>
      <c r="L99" s="41"/>
      <c r="M99" s="209" t="s">
        <v>21</v>
      </c>
      <c r="N99" s="210" t="s">
        <v>44</v>
      </c>
      <c r="O99" s="81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3" t="s">
        <v>147</v>
      </c>
      <c r="AT99" s="213" t="s">
        <v>149</v>
      </c>
      <c r="AU99" s="213" t="s">
        <v>80</v>
      </c>
      <c r="AY99" s="14" t="s">
        <v>148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80</v>
      </c>
      <c r="BK99" s="214">
        <f>ROUND(I99*H99,2)</f>
        <v>0</v>
      </c>
      <c r="BL99" s="14" t="s">
        <v>147</v>
      </c>
      <c r="BM99" s="213" t="s">
        <v>200</v>
      </c>
    </row>
    <row r="100" s="2" customFormat="1" ht="62.7" customHeight="1">
      <c r="A100" s="35"/>
      <c r="B100" s="36"/>
      <c r="C100" s="202" t="s">
        <v>201</v>
      </c>
      <c r="D100" s="202" t="s">
        <v>149</v>
      </c>
      <c r="E100" s="203" t="s">
        <v>202</v>
      </c>
      <c r="F100" s="204" t="s">
        <v>203</v>
      </c>
      <c r="G100" s="205" t="s">
        <v>171</v>
      </c>
      <c r="H100" s="206">
        <v>20</v>
      </c>
      <c r="I100" s="207"/>
      <c r="J100" s="208">
        <f>ROUND(I100*H100,2)</f>
        <v>0</v>
      </c>
      <c r="K100" s="204" t="s">
        <v>153</v>
      </c>
      <c r="L100" s="41"/>
      <c r="M100" s="209" t="s">
        <v>21</v>
      </c>
      <c r="N100" s="210" t="s">
        <v>44</v>
      </c>
      <c r="O100" s="81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3" t="s">
        <v>147</v>
      </c>
      <c r="AT100" s="213" t="s">
        <v>149</v>
      </c>
      <c r="AU100" s="213" t="s">
        <v>80</v>
      </c>
      <c r="AY100" s="14" t="s">
        <v>148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80</v>
      </c>
      <c r="BK100" s="214">
        <f>ROUND(I100*H100,2)</f>
        <v>0</v>
      </c>
      <c r="BL100" s="14" t="s">
        <v>147</v>
      </c>
      <c r="BM100" s="213" t="s">
        <v>204</v>
      </c>
    </row>
    <row r="101" s="2" customFormat="1" ht="37.8" customHeight="1">
      <c r="A101" s="35"/>
      <c r="B101" s="36"/>
      <c r="C101" s="215" t="s">
        <v>205</v>
      </c>
      <c r="D101" s="215" t="s">
        <v>163</v>
      </c>
      <c r="E101" s="216" t="s">
        <v>206</v>
      </c>
      <c r="F101" s="217" t="s">
        <v>207</v>
      </c>
      <c r="G101" s="218" t="s">
        <v>171</v>
      </c>
      <c r="H101" s="219">
        <v>20</v>
      </c>
      <c r="I101" s="220"/>
      <c r="J101" s="221">
        <f>ROUND(I101*H101,2)</f>
        <v>0</v>
      </c>
      <c r="K101" s="217" t="s">
        <v>153</v>
      </c>
      <c r="L101" s="222"/>
      <c r="M101" s="223" t="s">
        <v>21</v>
      </c>
      <c r="N101" s="224" t="s">
        <v>44</v>
      </c>
      <c r="O101" s="8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3" t="s">
        <v>166</v>
      </c>
      <c r="AT101" s="213" t="s">
        <v>163</v>
      </c>
      <c r="AU101" s="213" t="s">
        <v>80</v>
      </c>
      <c r="AY101" s="14" t="s">
        <v>148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80</v>
      </c>
      <c r="BK101" s="214">
        <f>ROUND(I101*H101,2)</f>
        <v>0</v>
      </c>
      <c r="BL101" s="14" t="s">
        <v>166</v>
      </c>
      <c r="BM101" s="213" t="s">
        <v>208</v>
      </c>
    </row>
    <row r="102" s="2" customFormat="1" ht="24.15" customHeight="1">
      <c r="A102" s="35"/>
      <c r="B102" s="36"/>
      <c r="C102" s="202" t="s">
        <v>8</v>
      </c>
      <c r="D102" s="202" t="s">
        <v>149</v>
      </c>
      <c r="E102" s="203" t="s">
        <v>209</v>
      </c>
      <c r="F102" s="204" t="s">
        <v>210</v>
      </c>
      <c r="G102" s="205" t="s">
        <v>161</v>
      </c>
      <c r="H102" s="206">
        <v>2</v>
      </c>
      <c r="I102" s="207"/>
      <c r="J102" s="208">
        <f>ROUND(I102*H102,2)</f>
        <v>0</v>
      </c>
      <c r="K102" s="204" t="s">
        <v>153</v>
      </c>
      <c r="L102" s="41"/>
      <c r="M102" s="209" t="s">
        <v>21</v>
      </c>
      <c r="N102" s="210" t="s">
        <v>44</v>
      </c>
      <c r="O102" s="81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3" t="s">
        <v>147</v>
      </c>
      <c r="AT102" s="213" t="s">
        <v>149</v>
      </c>
      <c r="AU102" s="213" t="s">
        <v>80</v>
      </c>
      <c r="AY102" s="14" t="s">
        <v>148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80</v>
      </c>
      <c r="BK102" s="214">
        <f>ROUND(I102*H102,2)</f>
        <v>0</v>
      </c>
      <c r="BL102" s="14" t="s">
        <v>147</v>
      </c>
      <c r="BM102" s="213" t="s">
        <v>211</v>
      </c>
    </row>
    <row r="103" s="2" customFormat="1" ht="37.8" customHeight="1">
      <c r="A103" s="35"/>
      <c r="B103" s="36"/>
      <c r="C103" s="215" t="s">
        <v>212</v>
      </c>
      <c r="D103" s="215" t="s">
        <v>163</v>
      </c>
      <c r="E103" s="216" t="s">
        <v>213</v>
      </c>
      <c r="F103" s="217" t="s">
        <v>214</v>
      </c>
      <c r="G103" s="218" t="s">
        <v>161</v>
      </c>
      <c r="H103" s="219">
        <v>2</v>
      </c>
      <c r="I103" s="220"/>
      <c r="J103" s="221">
        <f>ROUND(I103*H103,2)</f>
        <v>0</v>
      </c>
      <c r="K103" s="217" t="s">
        <v>153</v>
      </c>
      <c r="L103" s="222"/>
      <c r="M103" s="223" t="s">
        <v>21</v>
      </c>
      <c r="N103" s="224" t="s">
        <v>44</v>
      </c>
      <c r="O103" s="8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3" t="s">
        <v>166</v>
      </c>
      <c r="AT103" s="213" t="s">
        <v>163</v>
      </c>
      <c r="AU103" s="213" t="s">
        <v>80</v>
      </c>
      <c r="AY103" s="14" t="s">
        <v>148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80</v>
      </c>
      <c r="BK103" s="214">
        <f>ROUND(I103*H103,2)</f>
        <v>0</v>
      </c>
      <c r="BL103" s="14" t="s">
        <v>166</v>
      </c>
      <c r="BM103" s="213" t="s">
        <v>215</v>
      </c>
    </row>
    <row r="104" s="2" customFormat="1" ht="33" customHeight="1">
      <c r="A104" s="35"/>
      <c r="B104" s="36"/>
      <c r="C104" s="202" t="s">
        <v>216</v>
      </c>
      <c r="D104" s="202" t="s">
        <v>149</v>
      </c>
      <c r="E104" s="203" t="s">
        <v>217</v>
      </c>
      <c r="F104" s="204" t="s">
        <v>218</v>
      </c>
      <c r="G104" s="205" t="s">
        <v>161</v>
      </c>
      <c r="H104" s="206">
        <v>4</v>
      </c>
      <c r="I104" s="207"/>
      <c r="J104" s="208">
        <f>ROUND(I104*H104,2)</f>
        <v>0</v>
      </c>
      <c r="K104" s="204" t="s">
        <v>153</v>
      </c>
      <c r="L104" s="41"/>
      <c r="M104" s="209" t="s">
        <v>21</v>
      </c>
      <c r="N104" s="210" t="s">
        <v>44</v>
      </c>
      <c r="O104" s="81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3" t="s">
        <v>147</v>
      </c>
      <c r="AT104" s="213" t="s">
        <v>149</v>
      </c>
      <c r="AU104" s="213" t="s">
        <v>80</v>
      </c>
      <c r="AY104" s="14" t="s">
        <v>148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4" t="s">
        <v>80</v>
      </c>
      <c r="BK104" s="214">
        <f>ROUND(I104*H104,2)</f>
        <v>0</v>
      </c>
      <c r="BL104" s="14" t="s">
        <v>147</v>
      </c>
      <c r="BM104" s="213" t="s">
        <v>219</v>
      </c>
    </row>
    <row r="105" s="2" customFormat="1" ht="44.25" customHeight="1">
      <c r="A105" s="35"/>
      <c r="B105" s="36"/>
      <c r="C105" s="215" t="s">
        <v>220</v>
      </c>
      <c r="D105" s="215" t="s">
        <v>163</v>
      </c>
      <c r="E105" s="216" t="s">
        <v>221</v>
      </c>
      <c r="F105" s="217" t="s">
        <v>222</v>
      </c>
      <c r="G105" s="218" t="s">
        <v>161</v>
      </c>
      <c r="H105" s="219">
        <v>4</v>
      </c>
      <c r="I105" s="220"/>
      <c r="J105" s="221">
        <f>ROUND(I105*H105,2)</f>
        <v>0</v>
      </c>
      <c r="K105" s="217" t="s">
        <v>153</v>
      </c>
      <c r="L105" s="222"/>
      <c r="M105" s="223" t="s">
        <v>21</v>
      </c>
      <c r="N105" s="224" t="s">
        <v>44</v>
      </c>
      <c r="O105" s="81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3" t="s">
        <v>166</v>
      </c>
      <c r="AT105" s="213" t="s">
        <v>163</v>
      </c>
      <c r="AU105" s="213" t="s">
        <v>80</v>
      </c>
      <c r="AY105" s="14" t="s">
        <v>148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80</v>
      </c>
      <c r="BK105" s="214">
        <f>ROUND(I105*H105,2)</f>
        <v>0</v>
      </c>
      <c r="BL105" s="14" t="s">
        <v>166</v>
      </c>
      <c r="BM105" s="213" t="s">
        <v>223</v>
      </c>
    </row>
    <row r="106" s="2" customFormat="1" ht="24.15" customHeight="1">
      <c r="A106" s="35"/>
      <c r="B106" s="36"/>
      <c r="C106" s="202" t="s">
        <v>224</v>
      </c>
      <c r="D106" s="202" t="s">
        <v>149</v>
      </c>
      <c r="E106" s="203" t="s">
        <v>225</v>
      </c>
      <c r="F106" s="204" t="s">
        <v>226</v>
      </c>
      <c r="G106" s="205" t="s">
        <v>161</v>
      </c>
      <c r="H106" s="206">
        <v>1</v>
      </c>
      <c r="I106" s="207"/>
      <c r="J106" s="208">
        <f>ROUND(I106*H106,2)</f>
        <v>0</v>
      </c>
      <c r="K106" s="204" t="s">
        <v>153</v>
      </c>
      <c r="L106" s="41"/>
      <c r="M106" s="209" t="s">
        <v>21</v>
      </c>
      <c r="N106" s="210" t="s">
        <v>44</v>
      </c>
      <c r="O106" s="81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3" t="s">
        <v>147</v>
      </c>
      <c r="AT106" s="213" t="s">
        <v>149</v>
      </c>
      <c r="AU106" s="213" t="s">
        <v>80</v>
      </c>
      <c r="AY106" s="14" t="s">
        <v>148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4" t="s">
        <v>80</v>
      </c>
      <c r="BK106" s="214">
        <f>ROUND(I106*H106,2)</f>
        <v>0</v>
      </c>
      <c r="BL106" s="14" t="s">
        <v>147</v>
      </c>
      <c r="BM106" s="213" t="s">
        <v>227</v>
      </c>
    </row>
    <row r="107" s="2" customFormat="1" ht="78" customHeight="1">
      <c r="A107" s="35"/>
      <c r="B107" s="36"/>
      <c r="C107" s="202" t="s">
        <v>228</v>
      </c>
      <c r="D107" s="202" t="s">
        <v>149</v>
      </c>
      <c r="E107" s="203" t="s">
        <v>229</v>
      </c>
      <c r="F107" s="204" t="s">
        <v>230</v>
      </c>
      <c r="G107" s="205" t="s">
        <v>161</v>
      </c>
      <c r="H107" s="206">
        <v>4</v>
      </c>
      <c r="I107" s="207"/>
      <c r="J107" s="208">
        <f>ROUND(I107*H107,2)</f>
        <v>0</v>
      </c>
      <c r="K107" s="204" t="s">
        <v>153</v>
      </c>
      <c r="L107" s="41"/>
      <c r="M107" s="209" t="s">
        <v>21</v>
      </c>
      <c r="N107" s="210" t="s">
        <v>44</v>
      </c>
      <c r="O107" s="8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3" t="s">
        <v>147</v>
      </c>
      <c r="AT107" s="213" t="s">
        <v>149</v>
      </c>
      <c r="AU107" s="213" t="s">
        <v>80</v>
      </c>
      <c r="AY107" s="14" t="s">
        <v>148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4" t="s">
        <v>80</v>
      </c>
      <c r="BK107" s="214">
        <f>ROUND(I107*H107,2)</f>
        <v>0</v>
      </c>
      <c r="BL107" s="14" t="s">
        <v>147</v>
      </c>
      <c r="BM107" s="213" t="s">
        <v>231</v>
      </c>
    </row>
    <row r="108" s="2" customFormat="1" ht="101.25" customHeight="1">
      <c r="A108" s="35"/>
      <c r="B108" s="36"/>
      <c r="C108" s="202" t="s">
        <v>7</v>
      </c>
      <c r="D108" s="202" t="s">
        <v>149</v>
      </c>
      <c r="E108" s="203" t="s">
        <v>232</v>
      </c>
      <c r="F108" s="204" t="s">
        <v>233</v>
      </c>
      <c r="G108" s="205" t="s">
        <v>161</v>
      </c>
      <c r="H108" s="206">
        <v>1</v>
      </c>
      <c r="I108" s="207"/>
      <c r="J108" s="208">
        <f>ROUND(I108*H108,2)</f>
        <v>0</v>
      </c>
      <c r="K108" s="204" t="s">
        <v>153</v>
      </c>
      <c r="L108" s="41"/>
      <c r="M108" s="209" t="s">
        <v>21</v>
      </c>
      <c r="N108" s="210" t="s">
        <v>44</v>
      </c>
      <c r="O108" s="81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3" t="s">
        <v>147</v>
      </c>
      <c r="AT108" s="213" t="s">
        <v>149</v>
      </c>
      <c r="AU108" s="213" t="s">
        <v>80</v>
      </c>
      <c r="AY108" s="14" t="s">
        <v>148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80</v>
      </c>
      <c r="BK108" s="214">
        <f>ROUND(I108*H108,2)</f>
        <v>0</v>
      </c>
      <c r="BL108" s="14" t="s">
        <v>147</v>
      </c>
      <c r="BM108" s="213" t="s">
        <v>234</v>
      </c>
    </row>
    <row r="109" s="2" customFormat="1" ht="44.25" customHeight="1">
      <c r="A109" s="35"/>
      <c r="B109" s="36"/>
      <c r="C109" s="202" t="s">
        <v>235</v>
      </c>
      <c r="D109" s="202" t="s">
        <v>149</v>
      </c>
      <c r="E109" s="203" t="s">
        <v>236</v>
      </c>
      <c r="F109" s="204" t="s">
        <v>237</v>
      </c>
      <c r="G109" s="205" t="s">
        <v>161</v>
      </c>
      <c r="H109" s="206">
        <v>1</v>
      </c>
      <c r="I109" s="207"/>
      <c r="J109" s="208">
        <f>ROUND(I109*H109,2)</f>
        <v>0</v>
      </c>
      <c r="K109" s="204" t="s">
        <v>153</v>
      </c>
      <c r="L109" s="41"/>
      <c r="M109" s="209" t="s">
        <v>21</v>
      </c>
      <c r="N109" s="210" t="s">
        <v>44</v>
      </c>
      <c r="O109" s="81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3" t="s">
        <v>147</v>
      </c>
      <c r="AT109" s="213" t="s">
        <v>149</v>
      </c>
      <c r="AU109" s="213" t="s">
        <v>80</v>
      </c>
      <c r="AY109" s="14" t="s">
        <v>148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4" t="s">
        <v>80</v>
      </c>
      <c r="BK109" s="214">
        <f>ROUND(I109*H109,2)</f>
        <v>0</v>
      </c>
      <c r="BL109" s="14" t="s">
        <v>147</v>
      </c>
      <c r="BM109" s="213" t="s">
        <v>238</v>
      </c>
    </row>
    <row r="110" s="2" customFormat="1" ht="44.25" customHeight="1">
      <c r="A110" s="35"/>
      <c r="B110" s="36"/>
      <c r="C110" s="202" t="s">
        <v>239</v>
      </c>
      <c r="D110" s="202" t="s">
        <v>149</v>
      </c>
      <c r="E110" s="203" t="s">
        <v>240</v>
      </c>
      <c r="F110" s="204" t="s">
        <v>241</v>
      </c>
      <c r="G110" s="205" t="s">
        <v>161</v>
      </c>
      <c r="H110" s="206">
        <v>1</v>
      </c>
      <c r="I110" s="207"/>
      <c r="J110" s="208">
        <f>ROUND(I110*H110,2)</f>
        <v>0</v>
      </c>
      <c r="K110" s="204" t="s">
        <v>153</v>
      </c>
      <c r="L110" s="41"/>
      <c r="M110" s="209" t="s">
        <v>21</v>
      </c>
      <c r="N110" s="210" t="s">
        <v>44</v>
      </c>
      <c r="O110" s="81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3" t="s">
        <v>147</v>
      </c>
      <c r="AT110" s="213" t="s">
        <v>149</v>
      </c>
      <c r="AU110" s="213" t="s">
        <v>80</v>
      </c>
      <c r="AY110" s="14" t="s">
        <v>148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4" t="s">
        <v>80</v>
      </c>
      <c r="BK110" s="214">
        <f>ROUND(I110*H110,2)</f>
        <v>0</v>
      </c>
      <c r="BL110" s="14" t="s">
        <v>147</v>
      </c>
      <c r="BM110" s="213" t="s">
        <v>242</v>
      </c>
    </row>
    <row r="111" s="2" customFormat="1" ht="55.5" customHeight="1">
      <c r="A111" s="35"/>
      <c r="B111" s="36"/>
      <c r="C111" s="202" t="s">
        <v>243</v>
      </c>
      <c r="D111" s="202" t="s">
        <v>149</v>
      </c>
      <c r="E111" s="203" t="s">
        <v>244</v>
      </c>
      <c r="F111" s="204" t="s">
        <v>245</v>
      </c>
      <c r="G111" s="205" t="s">
        <v>161</v>
      </c>
      <c r="H111" s="206">
        <v>1</v>
      </c>
      <c r="I111" s="207"/>
      <c r="J111" s="208">
        <f>ROUND(I111*H111,2)</f>
        <v>0</v>
      </c>
      <c r="K111" s="204" t="s">
        <v>153</v>
      </c>
      <c r="L111" s="41"/>
      <c r="M111" s="209" t="s">
        <v>21</v>
      </c>
      <c r="N111" s="210" t="s">
        <v>44</v>
      </c>
      <c r="O111" s="81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3" t="s">
        <v>147</v>
      </c>
      <c r="AT111" s="213" t="s">
        <v>149</v>
      </c>
      <c r="AU111" s="213" t="s">
        <v>80</v>
      </c>
      <c r="AY111" s="14" t="s">
        <v>148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4" t="s">
        <v>80</v>
      </c>
      <c r="BK111" s="214">
        <f>ROUND(I111*H111,2)</f>
        <v>0</v>
      </c>
      <c r="BL111" s="14" t="s">
        <v>147</v>
      </c>
      <c r="BM111" s="213" t="s">
        <v>246</v>
      </c>
    </row>
    <row r="112" s="2" customFormat="1" ht="24.15" customHeight="1">
      <c r="A112" s="35"/>
      <c r="B112" s="36"/>
      <c r="C112" s="202" t="s">
        <v>247</v>
      </c>
      <c r="D112" s="202" t="s">
        <v>149</v>
      </c>
      <c r="E112" s="203" t="s">
        <v>248</v>
      </c>
      <c r="F112" s="204" t="s">
        <v>249</v>
      </c>
      <c r="G112" s="205" t="s">
        <v>161</v>
      </c>
      <c r="H112" s="206">
        <v>1</v>
      </c>
      <c r="I112" s="207"/>
      <c r="J112" s="208">
        <f>ROUND(I112*H112,2)</f>
        <v>0</v>
      </c>
      <c r="K112" s="204" t="s">
        <v>153</v>
      </c>
      <c r="L112" s="41"/>
      <c r="M112" s="209" t="s">
        <v>21</v>
      </c>
      <c r="N112" s="210" t="s">
        <v>44</v>
      </c>
      <c r="O112" s="81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3" t="s">
        <v>147</v>
      </c>
      <c r="AT112" s="213" t="s">
        <v>149</v>
      </c>
      <c r="AU112" s="213" t="s">
        <v>80</v>
      </c>
      <c r="AY112" s="14" t="s">
        <v>148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4" t="s">
        <v>80</v>
      </c>
      <c r="BK112" s="214">
        <f>ROUND(I112*H112,2)</f>
        <v>0</v>
      </c>
      <c r="BL112" s="14" t="s">
        <v>147</v>
      </c>
      <c r="BM112" s="213" t="s">
        <v>250</v>
      </c>
    </row>
    <row r="113" s="2" customFormat="1" ht="78" customHeight="1">
      <c r="A113" s="35"/>
      <c r="B113" s="36"/>
      <c r="C113" s="202" t="s">
        <v>251</v>
      </c>
      <c r="D113" s="202" t="s">
        <v>149</v>
      </c>
      <c r="E113" s="203" t="s">
        <v>252</v>
      </c>
      <c r="F113" s="204" t="s">
        <v>253</v>
      </c>
      <c r="G113" s="205" t="s">
        <v>161</v>
      </c>
      <c r="H113" s="206">
        <v>1</v>
      </c>
      <c r="I113" s="207"/>
      <c r="J113" s="208">
        <f>ROUND(I113*H113,2)</f>
        <v>0</v>
      </c>
      <c r="K113" s="204" t="s">
        <v>153</v>
      </c>
      <c r="L113" s="41"/>
      <c r="M113" s="209" t="s">
        <v>21</v>
      </c>
      <c r="N113" s="210" t="s">
        <v>44</v>
      </c>
      <c r="O113" s="81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3" t="s">
        <v>147</v>
      </c>
      <c r="AT113" s="213" t="s">
        <v>149</v>
      </c>
      <c r="AU113" s="213" t="s">
        <v>80</v>
      </c>
      <c r="AY113" s="14" t="s">
        <v>148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80</v>
      </c>
      <c r="BK113" s="214">
        <f>ROUND(I113*H113,2)</f>
        <v>0</v>
      </c>
      <c r="BL113" s="14" t="s">
        <v>147</v>
      </c>
      <c r="BM113" s="213" t="s">
        <v>254</v>
      </c>
    </row>
    <row r="114" s="2" customFormat="1" ht="78" customHeight="1">
      <c r="A114" s="35"/>
      <c r="B114" s="36"/>
      <c r="C114" s="202" t="s">
        <v>255</v>
      </c>
      <c r="D114" s="202" t="s">
        <v>149</v>
      </c>
      <c r="E114" s="203" t="s">
        <v>256</v>
      </c>
      <c r="F114" s="204" t="s">
        <v>257</v>
      </c>
      <c r="G114" s="205" t="s">
        <v>161</v>
      </c>
      <c r="H114" s="206">
        <v>1</v>
      </c>
      <c r="I114" s="207"/>
      <c r="J114" s="208">
        <f>ROUND(I114*H114,2)</f>
        <v>0</v>
      </c>
      <c r="K114" s="204" t="s">
        <v>153</v>
      </c>
      <c r="L114" s="41"/>
      <c r="M114" s="209" t="s">
        <v>21</v>
      </c>
      <c r="N114" s="210" t="s">
        <v>44</v>
      </c>
      <c r="O114" s="81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3" t="s">
        <v>147</v>
      </c>
      <c r="AT114" s="213" t="s">
        <v>149</v>
      </c>
      <c r="AU114" s="213" t="s">
        <v>80</v>
      </c>
      <c r="AY114" s="14" t="s">
        <v>148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4" t="s">
        <v>80</v>
      </c>
      <c r="BK114" s="214">
        <f>ROUND(I114*H114,2)</f>
        <v>0</v>
      </c>
      <c r="BL114" s="14" t="s">
        <v>147</v>
      </c>
      <c r="BM114" s="213" t="s">
        <v>258</v>
      </c>
    </row>
    <row r="115" s="2" customFormat="1" ht="78" customHeight="1">
      <c r="A115" s="35"/>
      <c r="B115" s="36"/>
      <c r="C115" s="202" t="s">
        <v>259</v>
      </c>
      <c r="D115" s="202" t="s">
        <v>149</v>
      </c>
      <c r="E115" s="203" t="s">
        <v>260</v>
      </c>
      <c r="F115" s="204" t="s">
        <v>261</v>
      </c>
      <c r="G115" s="205" t="s">
        <v>161</v>
      </c>
      <c r="H115" s="206">
        <v>1</v>
      </c>
      <c r="I115" s="207"/>
      <c r="J115" s="208">
        <f>ROUND(I115*H115,2)</f>
        <v>0</v>
      </c>
      <c r="K115" s="204" t="s">
        <v>153</v>
      </c>
      <c r="L115" s="41"/>
      <c r="M115" s="209" t="s">
        <v>21</v>
      </c>
      <c r="N115" s="210" t="s">
        <v>44</v>
      </c>
      <c r="O115" s="81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3" t="s">
        <v>147</v>
      </c>
      <c r="AT115" s="213" t="s">
        <v>149</v>
      </c>
      <c r="AU115" s="213" t="s">
        <v>80</v>
      </c>
      <c r="AY115" s="14" t="s">
        <v>148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4" t="s">
        <v>80</v>
      </c>
      <c r="BK115" s="214">
        <f>ROUND(I115*H115,2)</f>
        <v>0</v>
      </c>
      <c r="BL115" s="14" t="s">
        <v>147</v>
      </c>
      <c r="BM115" s="213" t="s">
        <v>262</v>
      </c>
    </row>
    <row r="116" s="2" customFormat="1" ht="78" customHeight="1">
      <c r="A116" s="35"/>
      <c r="B116" s="36"/>
      <c r="C116" s="202" t="s">
        <v>263</v>
      </c>
      <c r="D116" s="202" t="s">
        <v>149</v>
      </c>
      <c r="E116" s="203" t="s">
        <v>264</v>
      </c>
      <c r="F116" s="204" t="s">
        <v>265</v>
      </c>
      <c r="G116" s="205" t="s">
        <v>161</v>
      </c>
      <c r="H116" s="206">
        <v>1</v>
      </c>
      <c r="I116" s="207"/>
      <c r="J116" s="208">
        <f>ROUND(I116*H116,2)</f>
        <v>0</v>
      </c>
      <c r="K116" s="204" t="s">
        <v>153</v>
      </c>
      <c r="L116" s="41"/>
      <c r="M116" s="209" t="s">
        <v>21</v>
      </c>
      <c r="N116" s="210" t="s">
        <v>44</v>
      </c>
      <c r="O116" s="81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3" t="s">
        <v>147</v>
      </c>
      <c r="AT116" s="213" t="s">
        <v>149</v>
      </c>
      <c r="AU116" s="213" t="s">
        <v>80</v>
      </c>
      <c r="AY116" s="14" t="s">
        <v>148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4" t="s">
        <v>80</v>
      </c>
      <c r="BK116" s="214">
        <f>ROUND(I116*H116,2)</f>
        <v>0</v>
      </c>
      <c r="BL116" s="14" t="s">
        <v>147</v>
      </c>
      <c r="BM116" s="213" t="s">
        <v>266</v>
      </c>
    </row>
    <row r="117" s="2" customFormat="1" ht="49.05" customHeight="1">
      <c r="A117" s="35"/>
      <c r="B117" s="36"/>
      <c r="C117" s="202" t="s">
        <v>267</v>
      </c>
      <c r="D117" s="202" t="s">
        <v>149</v>
      </c>
      <c r="E117" s="203" t="s">
        <v>268</v>
      </c>
      <c r="F117" s="204" t="s">
        <v>269</v>
      </c>
      <c r="G117" s="205" t="s">
        <v>161</v>
      </c>
      <c r="H117" s="206">
        <v>1</v>
      </c>
      <c r="I117" s="207"/>
      <c r="J117" s="208">
        <f>ROUND(I117*H117,2)</f>
        <v>0</v>
      </c>
      <c r="K117" s="204" t="s">
        <v>153</v>
      </c>
      <c r="L117" s="41"/>
      <c r="M117" s="209" t="s">
        <v>21</v>
      </c>
      <c r="N117" s="210" t="s">
        <v>44</v>
      </c>
      <c r="O117" s="81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3" t="s">
        <v>147</v>
      </c>
      <c r="AT117" s="213" t="s">
        <v>149</v>
      </c>
      <c r="AU117" s="213" t="s">
        <v>80</v>
      </c>
      <c r="AY117" s="14" t="s">
        <v>148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80</v>
      </c>
      <c r="BK117" s="214">
        <f>ROUND(I117*H117,2)</f>
        <v>0</v>
      </c>
      <c r="BL117" s="14" t="s">
        <v>147</v>
      </c>
      <c r="BM117" s="213" t="s">
        <v>270</v>
      </c>
    </row>
    <row r="118" s="2" customFormat="1" ht="66.75" customHeight="1">
      <c r="A118" s="35"/>
      <c r="B118" s="36"/>
      <c r="C118" s="202" t="s">
        <v>271</v>
      </c>
      <c r="D118" s="202" t="s">
        <v>149</v>
      </c>
      <c r="E118" s="203" t="s">
        <v>272</v>
      </c>
      <c r="F118" s="204" t="s">
        <v>273</v>
      </c>
      <c r="G118" s="205" t="s">
        <v>161</v>
      </c>
      <c r="H118" s="206">
        <v>1</v>
      </c>
      <c r="I118" s="207"/>
      <c r="J118" s="208">
        <f>ROUND(I118*H118,2)</f>
        <v>0</v>
      </c>
      <c r="K118" s="204" t="s">
        <v>153</v>
      </c>
      <c r="L118" s="41"/>
      <c r="M118" s="209" t="s">
        <v>21</v>
      </c>
      <c r="N118" s="210" t="s">
        <v>44</v>
      </c>
      <c r="O118" s="81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3" t="s">
        <v>147</v>
      </c>
      <c r="AT118" s="213" t="s">
        <v>149</v>
      </c>
      <c r="AU118" s="213" t="s">
        <v>80</v>
      </c>
      <c r="AY118" s="14" t="s">
        <v>148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4" t="s">
        <v>80</v>
      </c>
      <c r="BK118" s="214">
        <f>ROUND(I118*H118,2)</f>
        <v>0</v>
      </c>
      <c r="BL118" s="14" t="s">
        <v>147</v>
      </c>
      <c r="BM118" s="213" t="s">
        <v>274</v>
      </c>
    </row>
    <row r="119" s="2" customFormat="1" ht="66.75" customHeight="1">
      <c r="A119" s="35"/>
      <c r="B119" s="36"/>
      <c r="C119" s="202" t="s">
        <v>275</v>
      </c>
      <c r="D119" s="202" t="s">
        <v>149</v>
      </c>
      <c r="E119" s="203" t="s">
        <v>276</v>
      </c>
      <c r="F119" s="204" t="s">
        <v>277</v>
      </c>
      <c r="G119" s="205" t="s">
        <v>161</v>
      </c>
      <c r="H119" s="206">
        <v>1</v>
      </c>
      <c r="I119" s="207"/>
      <c r="J119" s="208">
        <f>ROUND(I119*H119,2)</f>
        <v>0</v>
      </c>
      <c r="K119" s="204" t="s">
        <v>153</v>
      </c>
      <c r="L119" s="41"/>
      <c r="M119" s="209" t="s">
        <v>21</v>
      </c>
      <c r="N119" s="210" t="s">
        <v>44</v>
      </c>
      <c r="O119" s="81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3" t="s">
        <v>147</v>
      </c>
      <c r="AT119" s="213" t="s">
        <v>149</v>
      </c>
      <c r="AU119" s="213" t="s">
        <v>80</v>
      </c>
      <c r="AY119" s="14" t="s">
        <v>148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4" t="s">
        <v>80</v>
      </c>
      <c r="BK119" s="214">
        <f>ROUND(I119*H119,2)</f>
        <v>0</v>
      </c>
      <c r="BL119" s="14" t="s">
        <v>147</v>
      </c>
      <c r="BM119" s="213" t="s">
        <v>278</v>
      </c>
    </row>
    <row r="120" s="2" customFormat="1" ht="44.25" customHeight="1">
      <c r="A120" s="35"/>
      <c r="B120" s="36"/>
      <c r="C120" s="202" t="s">
        <v>279</v>
      </c>
      <c r="D120" s="202" t="s">
        <v>149</v>
      </c>
      <c r="E120" s="203" t="s">
        <v>280</v>
      </c>
      <c r="F120" s="204" t="s">
        <v>281</v>
      </c>
      <c r="G120" s="205" t="s">
        <v>161</v>
      </c>
      <c r="H120" s="206">
        <v>1</v>
      </c>
      <c r="I120" s="207"/>
      <c r="J120" s="208">
        <f>ROUND(I120*H120,2)</f>
        <v>0</v>
      </c>
      <c r="K120" s="204" t="s">
        <v>153</v>
      </c>
      <c r="L120" s="41"/>
      <c r="M120" s="209" t="s">
        <v>21</v>
      </c>
      <c r="N120" s="210" t="s">
        <v>44</v>
      </c>
      <c r="O120" s="81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3" t="s">
        <v>147</v>
      </c>
      <c r="AT120" s="213" t="s">
        <v>149</v>
      </c>
      <c r="AU120" s="213" t="s">
        <v>80</v>
      </c>
      <c r="AY120" s="14" t="s">
        <v>148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4" t="s">
        <v>80</v>
      </c>
      <c r="BK120" s="214">
        <f>ROUND(I120*H120,2)</f>
        <v>0</v>
      </c>
      <c r="BL120" s="14" t="s">
        <v>147</v>
      </c>
      <c r="BM120" s="213" t="s">
        <v>282</v>
      </c>
    </row>
    <row r="121" s="2" customFormat="1" ht="49.05" customHeight="1">
      <c r="A121" s="35"/>
      <c r="B121" s="36"/>
      <c r="C121" s="202" t="s">
        <v>283</v>
      </c>
      <c r="D121" s="202" t="s">
        <v>149</v>
      </c>
      <c r="E121" s="203" t="s">
        <v>284</v>
      </c>
      <c r="F121" s="204" t="s">
        <v>285</v>
      </c>
      <c r="G121" s="205" t="s">
        <v>161</v>
      </c>
      <c r="H121" s="206">
        <v>1</v>
      </c>
      <c r="I121" s="207"/>
      <c r="J121" s="208">
        <f>ROUND(I121*H121,2)</f>
        <v>0</v>
      </c>
      <c r="K121" s="204" t="s">
        <v>153</v>
      </c>
      <c r="L121" s="41"/>
      <c r="M121" s="209" t="s">
        <v>21</v>
      </c>
      <c r="N121" s="210" t="s">
        <v>44</v>
      </c>
      <c r="O121" s="81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3" t="s">
        <v>147</v>
      </c>
      <c r="AT121" s="213" t="s">
        <v>149</v>
      </c>
      <c r="AU121" s="213" t="s">
        <v>80</v>
      </c>
      <c r="AY121" s="14" t="s">
        <v>148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4" t="s">
        <v>80</v>
      </c>
      <c r="BK121" s="214">
        <f>ROUND(I121*H121,2)</f>
        <v>0</v>
      </c>
      <c r="BL121" s="14" t="s">
        <v>147</v>
      </c>
      <c r="BM121" s="213" t="s">
        <v>286</v>
      </c>
    </row>
    <row r="122" s="2" customFormat="1" ht="55.5" customHeight="1">
      <c r="A122" s="35"/>
      <c r="B122" s="36"/>
      <c r="C122" s="202" t="s">
        <v>287</v>
      </c>
      <c r="D122" s="202" t="s">
        <v>149</v>
      </c>
      <c r="E122" s="203" t="s">
        <v>288</v>
      </c>
      <c r="F122" s="204" t="s">
        <v>289</v>
      </c>
      <c r="G122" s="205" t="s">
        <v>161</v>
      </c>
      <c r="H122" s="206">
        <v>1</v>
      </c>
      <c r="I122" s="207"/>
      <c r="J122" s="208">
        <f>ROUND(I122*H122,2)</f>
        <v>0</v>
      </c>
      <c r="K122" s="204" t="s">
        <v>153</v>
      </c>
      <c r="L122" s="41"/>
      <c r="M122" s="209" t="s">
        <v>21</v>
      </c>
      <c r="N122" s="210" t="s">
        <v>44</v>
      </c>
      <c r="O122" s="81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3" t="s">
        <v>147</v>
      </c>
      <c r="AT122" s="213" t="s">
        <v>149</v>
      </c>
      <c r="AU122" s="213" t="s">
        <v>80</v>
      </c>
      <c r="AY122" s="14" t="s">
        <v>148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4" t="s">
        <v>80</v>
      </c>
      <c r="BK122" s="214">
        <f>ROUND(I122*H122,2)</f>
        <v>0</v>
      </c>
      <c r="BL122" s="14" t="s">
        <v>147</v>
      </c>
      <c r="BM122" s="213" t="s">
        <v>290</v>
      </c>
    </row>
    <row r="123" s="2" customFormat="1" ht="49.05" customHeight="1">
      <c r="A123" s="35"/>
      <c r="B123" s="36"/>
      <c r="C123" s="215" t="s">
        <v>291</v>
      </c>
      <c r="D123" s="215" t="s">
        <v>163</v>
      </c>
      <c r="E123" s="216" t="s">
        <v>292</v>
      </c>
      <c r="F123" s="217" t="s">
        <v>293</v>
      </c>
      <c r="G123" s="218" t="s">
        <v>161</v>
      </c>
      <c r="H123" s="219">
        <v>1</v>
      </c>
      <c r="I123" s="220"/>
      <c r="J123" s="221">
        <f>ROUND(I123*H123,2)</f>
        <v>0</v>
      </c>
      <c r="K123" s="217" t="s">
        <v>153</v>
      </c>
      <c r="L123" s="222"/>
      <c r="M123" s="223" t="s">
        <v>21</v>
      </c>
      <c r="N123" s="224" t="s">
        <v>44</v>
      </c>
      <c r="O123" s="81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3" t="s">
        <v>181</v>
      </c>
      <c r="AT123" s="213" t="s">
        <v>163</v>
      </c>
      <c r="AU123" s="213" t="s">
        <v>80</v>
      </c>
      <c r="AY123" s="14" t="s">
        <v>148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4" t="s">
        <v>80</v>
      </c>
      <c r="BK123" s="214">
        <f>ROUND(I123*H123,2)</f>
        <v>0</v>
      </c>
      <c r="BL123" s="14" t="s">
        <v>147</v>
      </c>
      <c r="BM123" s="213" t="s">
        <v>294</v>
      </c>
    </row>
    <row r="124" s="2" customFormat="1" ht="44.25" customHeight="1">
      <c r="A124" s="35"/>
      <c r="B124" s="36"/>
      <c r="C124" s="215" t="s">
        <v>295</v>
      </c>
      <c r="D124" s="215" t="s">
        <v>163</v>
      </c>
      <c r="E124" s="216" t="s">
        <v>296</v>
      </c>
      <c r="F124" s="217" t="s">
        <v>297</v>
      </c>
      <c r="G124" s="218" t="s">
        <v>161</v>
      </c>
      <c r="H124" s="219">
        <v>1</v>
      </c>
      <c r="I124" s="220"/>
      <c r="J124" s="221">
        <f>ROUND(I124*H124,2)</f>
        <v>0</v>
      </c>
      <c r="K124" s="217" t="s">
        <v>153</v>
      </c>
      <c r="L124" s="222"/>
      <c r="M124" s="223" t="s">
        <v>21</v>
      </c>
      <c r="N124" s="224" t="s">
        <v>44</v>
      </c>
      <c r="O124" s="81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3" t="s">
        <v>181</v>
      </c>
      <c r="AT124" s="213" t="s">
        <v>163</v>
      </c>
      <c r="AU124" s="213" t="s">
        <v>80</v>
      </c>
      <c r="AY124" s="14" t="s">
        <v>148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4" t="s">
        <v>80</v>
      </c>
      <c r="BK124" s="214">
        <f>ROUND(I124*H124,2)</f>
        <v>0</v>
      </c>
      <c r="BL124" s="14" t="s">
        <v>147</v>
      </c>
      <c r="BM124" s="213" t="s">
        <v>298</v>
      </c>
    </row>
    <row r="125" s="2" customFormat="1" ht="24.15" customHeight="1">
      <c r="A125" s="35"/>
      <c r="B125" s="36"/>
      <c r="C125" s="202" t="s">
        <v>299</v>
      </c>
      <c r="D125" s="202" t="s">
        <v>149</v>
      </c>
      <c r="E125" s="203" t="s">
        <v>300</v>
      </c>
      <c r="F125" s="204" t="s">
        <v>301</v>
      </c>
      <c r="G125" s="205" t="s">
        <v>161</v>
      </c>
      <c r="H125" s="206">
        <v>1</v>
      </c>
      <c r="I125" s="207"/>
      <c r="J125" s="208">
        <f>ROUND(I125*H125,2)</f>
        <v>0</v>
      </c>
      <c r="K125" s="204" t="s">
        <v>153</v>
      </c>
      <c r="L125" s="41"/>
      <c r="M125" s="209" t="s">
        <v>21</v>
      </c>
      <c r="N125" s="210" t="s">
        <v>44</v>
      </c>
      <c r="O125" s="81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3" t="s">
        <v>147</v>
      </c>
      <c r="AT125" s="213" t="s">
        <v>149</v>
      </c>
      <c r="AU125" s="213" t="s">
        <v>80</v>
      </c>
      <c r="AY125" s="14" t="s">
        <v>148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4" t="s">
        <v>80</v>
      </c>
      <c r="BK125" s="214">
        <f>ROUND(I125*H125,2)</f>
        <v>0</v>
      </c>
      <c r="BL125" s="14" t="s">
        <v>147</v>
      </c>
      <c r="BM125" s="213" t="s">
        <v>302</v>
      </c>
    </row>
    <row r="126" s="2" customFormat="1" ht="37.8" customHeight="1">
      <c r="A126" s="35"/>
      <c r="B126" s="36"/>
      <c r="C126" s="215" t="s">
        <v>303</v>
      </c>
      <c r="D126" s="215" t="s">
        <v>163</v>
      </c>
      <c r="E126" s="216" t="s">
        <v>304</v>
      </c>
      <c r="F126" s="217" t="s">
        <v>305</v>
      </c>
      <c r="G126" s="218" t="s">
        <v>161</v>
      </c>
      <c r="H126" s="219">
        <v>1</v>
      </c>
      <c r="I126" s="220"/>
      <c r="J126" s="221">
        <f>ROUND(I126*H126,2)</f>
        <v>0</v>
      </c>
      <c r="K126" s="217" t="s">
        <v>153</v>
      </c>
      <c r="L126" s="222"/>
      <c r="M126" s="223" t="s">
        <v>21</v>
      </c>
      <c r="N126" s="224" t="s">
        <v>44</v>
      </c>
      <c r="O126" s="81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3" t="s">
        <v>166</v>
      </c>
      <c r="AT126" s="213" t="s">
        <v>163</v>
      </c>
      <c r="AU126" s="213" t="s">
        <v>80</v>
      </c>
      <c r="AY126" s="14" t="s">
        <v>148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4" t="s">
        <v>80</v>
      </c>
      <c r="BK126" s="214">
        <f>ROUND(I126*H126,2)</f>
        <v>0</v>
      </c>
      <c r="BL126" s="14" t="s">
        <v>166</v>
      </c>
      <c r="BM126" s="213" t="s">
        <v>306</v>
      </c>
    </row>
    <row r="127" s="2" customFormat="1" ht="24.15" customHeight="1">
      <c r="A127" s="35"/>
      <c r="B127" s="36"/>
      <c r="C127" s="202" t="s">
        <v>307</v>
      </c>
      <c r="D127" s="202" t="s">
        <v>149</v>
      </c>
      <c r="E127" s="203" t="s">
        <v>308</v>
      </c>
      <c r="F127" s="204" t="s">
        <v>309</v>
      </c>
      <c r="G127" s="205" t="s">
        <v>161</v>
      </c>
      <c r="H127" s="206">
        <v>3</v>
      </c>
      <c r="I127" s="207"/>
      <c r="J127" s="208">
        <f>ROUND(I127*H127,2)</f>
        <v>0</v>
      </c>
      <c r="K127" s="204" t="s">
        <v>153</v>
      </c>
      <c r="L127" s="41"/>
      <c r="M127" s="209" t="s">
        <v>21</v>
      </c>
      <c r="N127" s="210" t="s">
        <v>44</v>
      </c>
      <c r="O127" s="81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3" t="s">
        <v>147</v>
      </c>
      <c r="AT127" s="213" t="s">
        <v>149</v>
      </c>
      <c r="AU127" s="213" t="s">
        <v>80</v>
      </c>
      <c r="AY127" s="14" t="s">
        <v>148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4" t="s">
        <v>80</v>
      </c>
      <c r="BK127" s="214">
        <f>ROUND(I127*H127,2)</f>
        <v>0</v>
      </c>
      <c r="BL127" s="14" t="s">
        <v>147</v>
      </c>
      <c r="BM127" s="213" t="s">
        <v>310</v>
      </c>
    </row>
    <row r="128" s="2" customFormat="1" ht="37.8" customHeight="1">
      <c r="A128" s="35"/>
      <c r="B128" s="36"/>
      <c r="C128" s="215" t="s">
        <v>311</v>
      </c>
      <c r="D128" s="215" t="s">
        <v>163</v>
      </c>
      <c r="E128" s="216" t="s">
        <v>312</v>
      </c>
      <c r="F128" s="217" t="s">
        <v>313</v>
      </c>
      <c r="G128" s="218" t="s">
        <v>161</v>
      </c>
      <c r="H128" s="219">
        <v>3</v>
      </c>
      <c r="I128" s="220"/>
      <c r="J128" s="221">
        <f>ROUND(I128*H128,2)</f>
        <v>0</v>
      </c>
      <c r="K128" s="217" t="s">
        <v>153</v>
      </c>
      <c r="L128" s="222"/>
      <c r="M128" s="223" t="s">
        <v>21</v>
      </c>
      <c r="N128" s="224" t="s">
        <v>44</v>
      </c>
      <c r="O128" s="81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3" t="s">
        <v>166</v>
      </c>
      <c r="AT128" s="213" t="s">
        <v>163</v>
      </c>
      <c r="AU128" s="213" t="s">
        <v>80</v>
      </c>
      <c r="AY128" s="14" t="s">
        <v>148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4" t="s">
        <v>80</v>
      </c>
      <c r="BK128" s="214">
        <f>ROUND(I128*H128,2)</f>
        <v>0</v>
      </c>
      <c r="BL128" s="14" t="s">
        <v>166</v>
      </c>
      <c r="BM128" s="213" t="s">
        <v>314</v>
      </c>
    </row>
    <row r="129" s="2" customFormat="1" ht="37.8" customHeight="1">
      <c r="A129" s="35"/>
      <c r="B129" s="36"/>
      <c r="C129" s="202" t="s">
        <v>315</v>
      </c>
      <c r="D129" s="202" t="s">
        <v>149</v>
      </c>
      <c r="E129" s="203" t="s">
        <v>316</v>
      </c>
      <c r="F129" s="204" t="s">
        <v>317</v>
      </c>
      <c r="G129" s="205" t="s">
        <v>161</v>
      </c>
      <c r="H129" s="206">
        <v>7</v>
      </c>
      <c r="I129" s="207"/>
      <c r="J129" s="208">
        <f>ROUND(I129*H129,2)</f>
        <v>0</v>
      </c>
      <c r="K129" s="204" t="s">
        <v>153</v>
      </c>
      <c r="L129" s="41"/>
      <c r="M129" s="209" t="s">
        <v>21</v>
      </c>
      <c r="N129" s="210" t="s">
        <v>44</v>
      </c>
      <c r="O129" s="81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3" t="s">
        <v>147</v>
      </c>
      <c r="AT129" s="213" t="s">
        <v>149</v>
      </c>
      <c r="AU129" s="213" t="s">
        <v>80</v>
      </c>
      <c r="AY129" s="14" t="s">
        <v>148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4" t="s">
        <v>80</v>
      </c>
      <c r="BK129" s="214">
        <f>ROUND(I129*H129,2)</f>
        <v>0</v>
      </c>
      <c r="BL129" s="14" t="s">
        <v>147</v>
      </c>
      <c r="BM129" s="213" t="s">
        <v>318</v>
      </c>
    </row>
    <row r="130" s="2" customFormat="1" ht="49.05" customHeight="1">
      <c r="A130" s="35"/>
      <c r="B130" s="36"/>
      <c r="C130" s="215" t="s">
        <v>319</v>
      </c>
      <c r="D130" s="215" t="s">
        <v>163</v>
      </c>
      <c r="E130" s="216" t="s">
        <v>320</v>
      </c>
      <c r="F130" s="217" t="s">
        <v>321</v>
      </c>
      <c r="G130" s="218" t="s">
        <v>161</v>
      </c>
      <c r="H130" s="219">
        <v>4</v>
      </c>
      <c r="I130" s="220"/>
      <c r="J130" s="221">
        <f>ROUND(I130*H130,2)</f>
        <v>0</v>
      </c>
      <c r="K130" s="217" t="s">
        <v>153</v>
      </c>
      <c r="L130" s="222"/>
      <c r="M130" s="223" t="s">
        <v>21</v>
      </c>
      <c r="N130" s="224" t="s">
        <v>44</v>
      </c>
      <c r="O130" s="81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3" t="s">
        <v>166</v>
      </c>
      <c r="AT130" s="213" t="s">
        <v>163</v>
      </c>
      <c r="AU130" s="213" t="s">
        <v>80</v>
      </c>
      <c r="AY130" s="14" t="s">
        <v>148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4" t="s">
        <v>80</v>
      </c>
      <c r="BK130" s="214">
        <f>ROUND(I130*H130,2)</f>
        <v>0</v>
      </c>
      <c r="BL130" s="14" t="s">
        <v>166</v>
      </c>
      <c r="BM130" s="213" t="s">
        <v>322</v>
      </c>
    </row>
    <row r="131" s="2" customFormat="1" ht="24.15" customHeight="1">
      <c r="A131" s="35"/>
      <c r="B131" s="36"/>
      <c r="C131" s="215" t="s">
        <v>323</v>
      </c>
      <c r="D131" s="215" t="s">
        <v>163</v>
      </c>
      <c r="E131" s="216" t="s">
        <v>324</v>
      </c>
      <c r="F131" s="217" t="s">
        <v>325</v>
      </c>
      <c r="G131" s="218" t="s">
        <v>161</v>
      </c>
      <c r="H131" s="219">
        <v>1</v>
      </c>
      <c r="I131" s="220"/>
      <c r="J131" s="221">
        <f>ROUND(I131*H131,2)</f>
        <v>0</v>
      </c>
      <c r="K131" s="217" t="s">
        <v>153</v>
      </c>
      <c r="L131" s="222"/>
      <c r="M131" s="223" t="s">
        <v>21</v>
      </c>
      <c r="N131" s="224" t="s">
        <v>44</v>
      </c>
      <c r="O131" s="81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3" t="s">
        <v>166</v>
      </c>
      <c r="AT131" s="213" t="s">
        <v>163</v>
      </c>
      <c r="AU131" s="213" t="s">
        <v>80</v>
      </c>
      <c r="AY131" s="14" t="s">
        <v>148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4" t="s">
        <v>80</v>
      </c>
      <c r="BK131" s="214">
        <f>ROUND(I131*H131,2)</f>
        <v>0</v>
      </c>
      <c r="BL131" s="14" t="s">
        <v>166</v>
      </c>
      <c r="BM131" s="213" t="s">
        <v>326</v>
      </c>
    </row>
    <row r="132" s="2" customFormat="1" ht="33" customHeight="1">
      <c r="A132" s="35"/>
      <c r="B132" s="36"/>
      <c r="C132" s="215" t="s">
        <v>327</v>
      </c>
      <c r="D132" s="215" t="s">
        <v>163</v>
      </c>
      <c r="E132" s="216" t="s">
        <v>328</v>
      </c>
      <c r="F132" s="217" t="s">
        <v>329</v>
      </c>
      <c r="G132" s="218" t="s">
        <v>161</v>
      </c>
      <c r="H132" s="219">
        <v>2</v>
      </c>
      <c r="I132" s="220"/>
      <c r="J132" s="221">
        <f>ROUND(I132*H132,2)</f>
        <v>0</v>
      </c>
      <c r="K132" s="217" t="s">
        <v>153</v>
      </c>
      <c r="L132" s="222"/>
      <c r="M132" s="223" t="s">
        <v>21</v>
      </c>
      <c r="N132" s="224" t="s">
        <v>44</v>
      </c>
      <c r="O132" s="81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3" t="s">
        <v>166</v>
      </c>
      <c r="AT132" s="213" t="s">
        <v>163</v>
      </c>
      <c r="AU132" s="213" t="s">
        <v>80</v>
      </c>
      <c r="AY132" s="14" t="s">
        <v>148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4" t="s">
        <v>80</v>
      </c>
      <c r="BK132" s="214">
        <f>ROUND(I132*H132,2)</f>
        <v>0</v>
      </c>
      <c r="BL132" s="14" t="s">
        <v>166</v>
      </c>
      <c r="BM132" s="213" t="s">
        <v>330</v>
      </c>
    </row>
    <row r="133" s="2" customFormat="1" ht="44.25" customHeight="1">
      <c r="A133" s="35"/>
      <c r="B133" s="36"/>
      <c r="C133" s="202" t="s">
        <v>331</v>
      </c>
      <c r="D133" s="202" t="s">
        <v>149</v>
      </c>
      <c r="E133" s="203" t="s">
        <v>332</v>
      </c>
      <c r="F133" s="204" t="s">
        <v>333</v>
      </c>
      <c r="G133" s="205" t="s">
        <v>161</v>
      </c>
      <c r="H133" s="206">
        <v>2</v>
      </c>
      <c r="I133" s="207"/>
      <c r="J133" s="208">
        <f>ROUND(I133*H133,2)</f>
        <v>0</v>
      </c>
      <c r="K133" s="204" t="s">
        <v>153</v>
      </c>
      <c r="L133" s="41"/>
      <c r="M133" s="209" t="s">
        <v>21</v>
      </c>
      <c r="N133" s="210" t="s">
        <v>44</v>
      </c>
      <c r="O133" s="81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3" t="s">
        <v>147</v>
      </c>
      <c r="AT133" s="213" t="s">
        <v>149</v>
      </c>
      <c r="AU133" s="213" t="s">
        <v>80</v>
      </c>
      <c r="AY133" s="14" t="s">
        <v>148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80</v>
      </c>
      <c r="BK133" s="214">
        <f>ROUND(I133*H133,2)</f>
        <v>0</v>
      </c>
      <c r="BL133" s="14" t="s">
        <v>147</v>
      </c>
      <c r="BM133" s="213" t="s">
        <v>334</v>
      </c>
    </row>
    <row r="134" s="2" customFormat="1" ht="44.25" customHeight="1">
      <c r="A134" s="35"/>
      <c r="B134" s="36"/>
      <c r="C134" s="202" t="s">
        <v>335</v>
      </c>
      <c r="D134" s="202" t="s">
        <v>149</v>
      </c>
      <c r="E134" s="203" t="s">
        <v>336</v>
      </c>
      <c r="F134" s="204" t="s">
        <v>337</v>
      </c>
      <c r="G134" s="205" t="s">
        <v>161</v>
      </c>
      <c r="H134" s="206">
        <v>2</v>
      </c>
      <c r="I134" s="207"/>
      <c r="J134" s="208">
        <f>ROUND(I134*H134,2)</f>
        <v>0</v>
      </c>
      <c r="K134" s="204" t="s">
        <v>153</v>
      </c>
      <c r="L134" s="41"/>
      <c r="M134" s="209" t="s">
        <v>21</v>
      </c>
      <c r="N134" s="210" t="s">
        <v>44</v>
      </c>
      <c r="O134" s="81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3" t="s">
        <v>147</v>
      </c>
      <c r="AT134" s="213" t="s">
        <v>149</v>
      </c>
      <c r="AU134" s="213" t="s">
        <v>80</v>
      </c>
      <c r="AY134" s="14" t="s">
        <v>148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4" t="s">
        <v>80</v>
      </c>
      <c r="BK134" s="214">
        <f>ROUND(I134*H134,2)</f>
        <v>0</v>
      </c>
      <c r="BL134" s="14" t="s">
        <v>147</v>
      </c>
      <c r="BM134" s="213" t="s">
        <v>338</v>
      </c>
    </row>
    <row r="135" s="2" customFormat="1" ht="16.5" customHeight="1">
      <c r="A135" s="35"/>
      <c r="B135" s="36"/>
      <c r="C135" s="202" t="s">
        <v>339</v>
      </c>
      <c r="D135" s="202" t="s">
        <v>149</v>
      </c>
      <c r="E135" s="203" t="s">
        <v>340</v>
      </c>
      <c r="F135" s="204" t="s">
        <v>341</v>
      </c>
      <c r="G135" s="205" t="s">
        <v>161</v>
      </c>
      <c r="H135" s="206">
        <v>2</v>
      </c>
      <c r="I135" s="207"/>
      <c r="J135" s="208">
        <f>ROUND(I135*H135,2)</f>
        <v>0</v>
      </c>
      <c r="K135" s="204" t="s">
        <v>153</v>
      </c>
      <c r="L135" s="41"/>
      <c r="M135" s="209" t="s">
        <v>21</v>
      </c>
      <c r="N135" s="210" t="s">
        <v>44</v>
      </c>
      <c r="O135" s="81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3" t="s">
        <v>147</v>
      </c>
      <c r="AT135" s="213" t="s">
        <v>149</v>
      </c>
      <c r="AU135" s="213" t="s">
        <v>80</v>
      </c>
      <c r="AY135" s="14" t="s">
        <v>148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4" t="s">
        <v>80</v>
      </c>
      <c r="BK135" s="214">
        <f>ROUND(I135*H135,2)</f>
        <v>0</v>
      </c>
      <c r="BL135" s="14" t="s">
        <v>147</v>
      </c>
      <c r="BM135" s="213" t="s">
        <v>342</v>
      </c>
    </row>
    <row r="136" s="2" customFormat="1" ht="24.15" customHeight="1">
      <c r="A136" s="35"/>
      <c r="B136" s="36"/>
      <c r="C136" s="202" t="s">
        <v>343</v>
      </c>
      <c r="D136" s="202" t="s">
        <v>149</v>
      </c>
      <c r="E136" s="203" t="s">
        <v>344</v>
      </c>
      <c r="F136" s="204" t="s">
        <v>345</v>
      </c>
      <c r="G136" s="205" t="s">
        <v>161</v>
      </c>
      <c r="H136" s="206">
        <v>4</v>
      </c>
      <c r="I136" s="207"/>
      <c r="J136" s="208">
        <f>ROUND(I136*H136,2)</f>
        <v>0</v>
      </c>
      <c r="K136" s="204" t="s">
        <v>153</v>
      </c>
      <c r="L136" s="41"/>
      <c r="M136" s="209" t="s">
        <v>21</v>
      </c>
      <c r="N136" s="210" t="s">
        <v>44</v>
      </c>
      <c r="O136" s="81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3" t="s">
        <v>147</v>
      </c>
      <c r="AT136" s="213" t="s">
        <v>149</v>
      </c>
      <c r="AU136" s="213" t="s">
        <v>80</v>
      </c>
      <c r="AY136" s="14" t="s">
        <v>148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80</v>
      </c>
      <c r="BK136" s="214">
        <f>ROUND(I136*H136,2)</f>
        <v>0</v>
      </c>
      <c r="BL136" s="14" t="s">
        <v>147</v>
      </c>
      <c r="BM136" s="213" t="s">
        <v>346</v>
      </c>
    </row>
    <row r="137" s="2" customFormat="1" ht="24.15" customHeight="1">
      <c r="A137" s="35"/>
      <c r="B137" s="36"/>
      <c r="C137" s="215" t="s">
        <v>347</v>
      </c>
      <c r="D137" s="215" t="s">
        <v>163</v>
      </c>
      <c r="E137" s="216" t="s">
        <v>348</v>
      </c>
      <c r="F137" s="217" t="s">
        <v>349</v>
      </c>
      <c r="G137" s="218" t="s">
        <v>161</v>
      </c>
      <c r="H137" s="219">
        <v>4</v>
      </c>
      <c r="I137" s="220"/>
      <c r="J137" s="221">
        <f>ROUND(I137*H137,2)</f>
        <v>0</v>
      </c>
      <c r="K137" s="217" t="s">
        <v>153</v>
      </c>
      <c r="L137" s="222"/>
      <c r="M137" s="223" t="s">
        <v>21</v>
      </c>
      <c r="N137" s="224" t="s">
        <v>44</v>
      </c>
      <c r="O137" s="81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3" t="s">
        <v>166</v>
      </c>
      <c r="AT137" s="213" t="s">
        <v>163</v>
      </c>
      <c r="AU137" s="213" t="s">
        <v>80</v>
      </c>
      <c r="AY137" s="14" t="s">
        <v>148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80</v>
      </c>
      <c r="BK137" s="214">
        <f>ROUND(I137*H137,2)</f>
        <v>0</v>
      </c>
      <c r="BL137" s="14" t="s">
        <v>166</v>
      </c>
      <c r="BM137" s="213" t="s">
        <v>350</v>
      </c>
    </row>
    <row r="138" s="2" customFormat="1" ht="16.5" customHeight="1">
      <c r="A138" s="35"/>
      <c r="B138" s="36"/>
      <c r="C138" s="202" t="s">
        <v>351</v>
      </c>
      <c r="D138" s="202" t="s">
        <v>149</v>
      </c>
      <c r="E138" s="203" t="s">
        <v>352</v>
      </c>
      <c r="F138" s="204" t="s">
        <v>353</v>
      </c>
      <c r="G138" s="205" t="s">
        <v>354</v>
      </c>
      <c r="H138" s="206">
        <v>4</v>
      </c>
      <c r="I138" s="207"/>
      <c r="J138" s="208">
        <f>ROUND(I138*H138,2)</f>
        <v>0</v>
      </c>
      <c r="K138" s="204" t="s">
        <v>153</v>
      </c>
      <c r="L138" s="41"/>
      <c r="M138" s="209" t="s">
        <v>21</v>
      </c>
      <c r="N138" s="210" t="s">
        <v>44</v>
      </c>
      <c r="O138" s="81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3" t="s">
        <v>147</v>
      </c>
      <c r="AT138" s="213" t="s">
        <v>149</v>
      </c>
      <c r="AU138" s="213" t="s">
        <v>80</v>
      </c>
      <c r="AY138" s="14" t="s">
        <v>148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80</v>
      </c>
      <c r="BK138" s="214">
        <f>ROUND(I138*H138,2)</f>
        <v>0</v>
      </c>
      <c r="BL138" s="14" t="s">
        <v>147</v>
      </c>
      <c r="BM138" s="213" t="s">
        <v>355</v>
      </c>
    </row>
    <row r="139" s="2" customFormat="1" ht="16.5" customHeight="1">
      <c r="A139" s="35"/>
      <c r="B139" s="36"/>
      <c r="C139" s="202" t="s">
        <v>356</v>
      </c>
      <c r="D139" s="202" t="s">
        <v>149</v>
      </c>
      <c r="E139" s="203" t="s">
        <v>357</v>
      </c>
      <c r="F139" s="204" t="s">
        <v>358</v>
      </c>
      <c r="G139" s="205" t="s">
        <v>354</v>
      </c>
      <c r="H139" s="206">
        <v>4</v>
      </c>
      <c r="I139" s="207"/>
      <c r="J139" s="208">
        <f>ROUND(I139*H139,2)</f>
        <v>0</v>
      </c>
      <c r="K139" s="204" t="s">
        <v>153</v>
      </c>
      <c r="L139" s="41"/>
      <c r="M139" s="209" t="s">
        <v>21</v>
      </c>
      <c r="N139" s="210" t="s">
        <v>44</v>
      </c>
      <c r="O139" s="81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147</v>
      </c>
      <c r="AT139" s="213" t="s">
        <v>149</v>
      </c>
      <c r="AU139" s="213" t="s">
        <v>80</v>
      </c>
      <c r="AY139" s="14" t="s">
        <v>148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80</v>
      </c>
      <c r="BK139" s="214">
        <f>ROUND(I139*H139,2)</f>
        <v>0</v>
      </c>
      <c r="BL139" s="14" t="s">
        <v>147</v>
      </c>
      <c r="BM139" s="213" t="s">
        <v>359</v>
      </c>
    </row>
    <row r="140" s="2" customFormat="1" ht="21.75" customHeight="1">
      <c r="A140" s="35"/>
      <c r="B140" s="36"/>
      <c r="C140" s="202" t="s">
        <v>360</v>
      </c>
      <c r="D140" s="202" t="s">
        <v>149</v>
      </c>
      <c r="E140" s="203" t="s">
        <v>361</v>
      </c>
      <c r="F140" s="204" t="s">
        <v>362</v>
      </c>
      <c r="G140" s="205" t="s">
        <v>161</v>
      </c>
      <c r="H140" s="206">
        <v>4</v>
      </c>
      <c r="I140" s="207"/>
      <c r="J140" s="208">
        <f>ROUND(I140*H140,2)</f>
        <v>0</v>
      </c>
      <c r="K140" s="204" t="s">
        <v>153</v>
      </c>
      <c r="L140" s="41"/>
      <c r="M140" s="209" t="s">
        <v>21</v>
      </c>
      <c r="N140" s="210" t="s">
        <v>44</v>
      </c>
      <c r="O140" s="81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3" t="s">
        <v>147</v>
      </c>
      <c r="AT140" s="213" t="s">
        <v>149</v>
      </c>
      <c r="AU140" s="213" t="s">
        <v>80</v>
      </c>
      <c r="AY140" s="14" t="s">
        <v>148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4" t="s">
        <v>80</v>
      </c>
      <c r="BK140" s="214">
        <f>ROUND(I140*H140,2)</f>
        <v>0</v>
      </c>
      <c r="BL140" s="14" t="s">
        <v>147</v>
      </c>
      <c r="BM140" s="213" t="s">
        <v>363</v>
      </c>
    </row>
    <row r="141" s="2" customFormat="1" ht="37.8" customHeight="1">
      <c r="A141" s="35"/>
      <c r="B141" s="36"/>
      <c r="C141" s="215" t="s">
        <v>364</v>
      </c>
      <c r="D141" s="215" t="s">
        <v>163</v>
      </c>
      <c r="E141" s="216" t="s">
        <v>365</v>
      </c>
      <c r="F141" s="217" t="s">
        <v>366</v>
      </c>
      <c r="G141" s="218" t="s">
        <v>161</v>
      </c>
      <c r="H141" s="219">
        <v>2</v>
      </c>
      <c r="I141" s="220"/>
      <c r="J141" s="221">
        <f>ROUND(I141*H141,2)</f>
        <v>0</v>
      </c>
      <c r="K141" s="217" t="s">
        <v>153</v>
      </c>
      <c r="L141" s="222"/>
      <c r="M141" s="223" t="s">
        <v>21</v>
      </c>
      <c r="N141" s="224" t="s">
        <v>44</v>
      </c>
      <c r="O141" s="81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3" t="s">
        <v>166</v>
      </c>
      <c r="AT141" s="213" t="s">
        <v>163</v>
      </c>
      <c r="AU141" s="213" t="s">
        <v>80</v>
      </c>
      <c r="AY141" s="14" t="s">
        <v>148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80</v>
      </c>
      <c r="BK141" s="214">
        <f>ROUND(I141*H141,2)</f>
        <v>0</v>
      </c>
      <c r="BL141" s="14" t="s">
        <v>166</v>
      </c>
      <c r="BM141" s="213" t="s">
        <v>367</v>
      </c>
    </row>
    <row r="142" s="2" customFormat="1" ht="37.8" customHeight="1">
      <c r="A142" s="35"/>
      <c r="B142" s="36"/>
      <c r="C142" s="215" t="s">
        <v>368</v>
      </c>
      <c r="D142" s="215" t="s">
        <v>163</v>
      </c>
      <c r="E142" s="216" t="s">
        <v>369</v>
      </c>
      <c r="F142" s="217" t="s">
        <v>370</v>
      </c>
      <c r="G142" s="218" t="s">
        <v>161</v>
      </c>
      <c r="H142" s="219">
        <v>2</v>
      </c>
      <c r="I142" s="220"/>
      <c r="J142" s="221">
        <f>ROUND(I142*H142,2)</f>
        <v>0</v>
      </c>
      <c r="K142" s="217" t="s">
        <v>153</v>
      </c>
      <c r="L142" s="222"/>
      <c r="M142" s="223" t="s">
        <v>21</v>
      </c>
      <c r="N142" s="224" t="s">
        <v>44</v>
      </c>
      <c r="O142" s="81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3" t="s">
        <v>166</v>
      </c>
      <c r="AT142" s="213" t="s">
        <v>163</v>
      </c>
      <c r="AU142" s="213" t="s">
        <v>80</v>
      </c>
      <c r="AY142" s="14" t="s">
        <v>148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4" t="s">
        <v>80</v>
      </c>
      <c r="BK142" s="214">
        <f>ROUND(I142*H142,2)</f>
        <v>0</v>
      </c>
      <c r="BL142" s="14" t="s">
        <v>166</v>
      </c>
      <c r="BM142" s="213" t="s">
        <v>371</v>
      </c>
    </row>
    <row r="143" s="2" customFormat="1" ht="16.5" customHeight="1">
      <c r="A143" s="35"/>
      <c r="B143" s="36"/>
      <c r="C143" s="202" t="s">
        <v>372</v>
      </c>
      <c r="D143" s="202" t="s">
        <v>149</v>
      </c>
      <c r="E143" s="203" t="s">
        <v>373</v>
      </c>
      <c r="F143" s="204" t="s">
        <v>374</v>
      </c>
      <c r="G143" s="205" t="s">
        <v>161</v>
      </c>
      <c r="H143" s="206">
        <v>1</v>
      </c>
      <c r="I143" s="207"/>
      <c r="J143" s="208">
        <f>ROUND(I143*H143,2)</f>
        <v>0</v>
      </c>
      <c r="K143" s="204" t="s">
        <v>153</v>
      </c>
      <c r="L143" s="41"/>
      <c r="M143" s="209" t="s">
        <v>21</v>
      </c>
      <c r="N143" s="210" t="s">
        <v>44</v>
      </c>
      <c r="O143" s="81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3" t="s">
        <v>147</v>
      </c>
      <c r="AT143" s="213" t="s">
        <v>149</v>
      </c>
      <c r="AU143" s="213" t="s">
        <v>80</v>
      </c>
      <c r="AY143" s="14" t="s">
        <v>148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4" t="s">
        <v>80</v>
      </c>
      <c r="BK143" s="214">
        <f>ROUND(I143*H143,2)</f>
        <v>0</v>
      </c>
      <c r="BL143" s="14" t="s">
        <v>147</v>
      </c>
      <c r="BM143" s="213" t="s">
        <v>375</v>
      </c>
    </row>
    <row r="144" s="2" customFormat="1" ht="33" customHeight="1">
      <c r="A144" s="35"/>
      <c r="B144" s="36"/>
      <c r="C144" s="215" t="s">
        <v>376</v>
      </c>
      <c r="D144" s="215" t="s">
        <v>163</v>
      </c>
      <c r="E144" s="216" t="s">
        <v>377</v>
      </c>
      <c r="F144" s="217" t="s">
        <v>378</v>
      </c>
      <c r="G144" s="218" t="s">
        <v>161</v>
      </c>
      <c r="H144" s="219">
        <v>1</v>
      </c>
      <c r="I144" s="220"/>
      <c r="J144" s="221">
        <f>ROUND(I144*H144,2)</f>
        <v>0</v>
      </c>
      <c r="K144" s="217" t="s">
        <v>153</v>
      </c>
      <c r="L144" s="222"/>
      <c r="M144" s="223" t="s">
        <v>21</v>
      </c>
      <c r="N144" s="224" t="s">
        <v>44</v>
      </c>
      <c r="O144" s="81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3" t="s">
        <v>166</v>
      </c>
      <c r="AT144" s="213" t="s">
        <v>163</v>
      </c>
      <c r="AU144" s="213" t="s">
        <v>80</v>
      </c>
      <c r="AY144" s="14" t="s">
        <v>148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80</v>
      </c>
      <c r="BK144" s="214">
        <f>ROUND(I144*H144,2)</f>
        <v>0</v>
      </c>
      <c r="BL144" s="14" t="s">
        <v>166</v>
      </c>
      <c r="BM144" s="213" t="s">
        <v>379</v>
      </c>
    </row>
    <row r="145" s="2" customFormat="1" ht="24.15" customHeight="1">
      <c r="A145" s="35"/>
      <c r="B145" s="36"/>
      <c r="C145" s="215" t="s">
        <v>380</v>
      </c>
      <c r="D145" s="215" t="s">
        <v>163</v>
      </c>
      <c r="E145" s="216" t="s">
        <v>381</v>
      </c>
      <c r="F145" s="217" t="s">
        <v>382</v>
      </c>
      <c r="G145" s="218" t="s">
        <v>161</v>
      </c>
      <c r="H145" s="219">
        <v>1</v>
      </c>
      <c r="I145" s="220"/>
      <c r="J145" s="221">
        <f>ROUND(I145*H145,2)</f>
        <v>0</v>
      </c>
      <c r="K145" s="217" t="s">
        <v>153</v>
      </c>
      <c r="L145" s="222"/>
      <c r="M145" s="223" t="s">
        <v>21</v>
      </c>
      <c r="N145" s="224" t="s">
        <v>44</v>
      </c>
      <c r="O145" s="81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166</v>
      </c>
      <c r="AT145" s="213" t="s">
        <v>163</v>
      </c>
      <c r="AU145" s="213" t="s">
        <v>80</v>
      </c>
      <c r="AY145" s="14" t="s">
        <v>148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80</v>
      </c>
      <c r="BK145" s="214">
        <f>ROUND(I145*H145,2)</f>
        <v>0</v>
      </c>
      <c r="BL145" s="14" t="s">
        <v>166</v>
      </c>
      <c r="BM145" s="213" t="s">
        <v>383</v>
      </c>
    </row>
    <row r="146" s="2" customFormat="1" ht="24.15" customHeight="1">
      <c r="A146" s="35"/>
      <c r="B146" s="36"/>
      <c r="C146" s="215" t="s">
        <v>384</v>
      </c>
      <c r="D146" s="215" t="s">
        <v>163</v>
      </c>
      <c r="E146" s="216" t="s">
        <v>385</v>
      </c>
      <c r="F146" s="217" t="s">
        <v>386</v>
      </c>
      <c r="G146" s="218" t="s">
        <v>161</v>
      </c>
      <c r="H146" s="219">
        <v>2</v>
      </c>
      <c r="I146" s="220"/>
      <c r="J146" s="221">
        <f>ROUND(I146*H146,2)</f>
        <v>0</v>
      </c>
      <c r="K146" s="217" t="s">
        <v>153</v>
      </c>
      <c r="L146" s="222"/>
      <c r="M146" s="223" t="s">
        <v>21</v>
      </c>
      <c r="N146" s="224" t="s">
        <v>44</v>
      </c>
      <c r="O146" s="81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3" t="s">
        <v>166</v>
      </c>
      <c r="AT146" s="213" t="s">
        <v>163</v>
      </c>
      <c r="AU146" s="213" t="s">
        <v>80</v>
      </c>
      <c r="AY146" s="14" t="s">
        <v>148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4" t="s">
        <v>80</v>
      </c>
      <c r="BK146" s="214">
        <f>ROUND(I146*H146,2)</f>
        <v>0</v>
      </c>
      <c r="BL146" s="14" t="s">
        <v>166</v>
      </c>
      <c r="BM146" s="213" t="s">
        <v>387</v>
      </c>
    </row>
    <row r="147" s="2" customFormat="1" ht="24.15" customHeight="1">
      <c r="A147" s="35"/>
      <c r="B147" s="36"/>
      <c r="C147" s="215" t="s">
        <v>388</v>
      </c>
      <c r="D147" s="215" t="s">
        <v>163</v>
      </c>
      <c r="E147" s="216" t="s">
        <v>389</v>
      </c>
      <c r="F147" s="217" t="s">
        <v>390</v>
      </c>
      <c r="G147" s="218" t="s">
        <v>161</v>
      </c>
      <c r="H147" s="219">
        <v>8</v>
      </c>
      <c r="I147" s="220"/>
      <c r="J147" s="221">
        <f>ROUND(I147*H147,2)</f>
        <v>0</v>
      </c>
      <c r="K147" s="217" t="s">
        <v>153</v>
      </c>
      <c r="L147" s="222"/>
      <c r="M147" s="223" t="s">
        <v>21</v>
      </c>
      <c r="N147" s="224" t="s">
        <v>44</v>
      </c>
      <c r="O147" s="81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3" t="s">
        <v>166</v>
      </c>
      <c r="AT147" s="213" t="s">
        <v>163</v>
      </c>
      <c r="AU147" s="213" t="s">
        <v>80</v>
      </c>
      <c r="AY147" s="14" t="s">
        <v>148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" t="s">
        <v>80</v>
      </c>
      <c r="BK147" s="214">
        <f>ROUND(I147*H147,2)</f>
        <v>0</v>
      </c>
      <c r="BL147" s="14" t="s">
        <v>166</v>
      </c>
      <c r="BM147" s="213" t="s">
        <v>391</v>
      </c>
    </row>
    <row r="148" s="2" customFormat="1" ht="16.5" customHeight="1">
      <c r="A148" s="35"/>
      <c r="B148" s="36"/>
      <c r="C148" s="202" t="s">
        <v>392</v>
      </c>
      <c r="D148" s="202" t="s">
        <v>149</v>
      </c>
      <c r="E148" s="203" t="s">
        <v>393</v>
      </c>
      <c r="F148" s="204" t="s">
        <v>394</v>
      </c>
      <c r="G148" s="205" t="s">
        <v>171</v>
      </c>
      <c r="H148" s="206">
        <v>75</v>
      </c>
      <c r="I148" s="207"/>
      <c r="J148" s="208">
        <f>ROUND(I148*H148,2)</f>
        <v>0</v>
      </c>
      <c r="K148" s="204" t="s">
        <v>153</v>
      </c>
      <c r="L148" s="41"/>
      <c r="M148" s="209" t="s">
        <v>21</v>
      </c>
      <c r="N148" s="210" t="s">
        <v>44</v>
      </c>
      <c r="O148" s="81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3" t="s">
        <v>147</v>
      </c>
      <c r="AT148" s="213" t="s">
        <v>149</v>
      </c>
      <c r="AU148" s="213" t="s">
        <v>80</v>
      </c>
      <c r="AY148" s="14" t="s">
        <v>148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4" t="s">
        <v>80</v>
      </c>
      <c r="BK148" s="214">
        <f>ROUND(I148*H148,2)</f>
        <v>0</v>
      </c>
      <c r="BL148" s="14" t="s">
        <v>147</v>
      </c>
      <c r="BM148" s="213" t="s">
        <v>395</v>
      </c>
    </row>
    <row r="149" s="2" customFormat="1" ht="33" customHeight="1">
      <c r="A149" s="35"/>
      <c r="B149" s="36"/>
      <c r="C149" s="215" t="s">
        <v>396</v>
      </c>
      <c r="D149" s="215" t="s">
        <v>163</v>
      </c>
      <c r="E149" s="216" t="s">
        <v>397</v>
      </c>
      <c r="F149" s="217" t="s">
        <v>398</v>
      </c>
      <c r="G149" s="218" t="s">
        <v>171</v>
      </c>
      <c r="H149" s="219">
        <v>75</v>
      </c>
      <c r="I149" s="220"/>
      <c r="J149" s="221">
        <f>ROUND(I149*H149,2)</f>
        <v>0</v>
      </c>
      <c r="K149" s="217" t="s">
        <v>153</v>
      </c>
      <c r="L149" s="222"/>
      <c r="M149" s="223" t="s">
        <v>21</v>
      </c>
      <c r="N149" s="224" t="s">
        <v>44</v>
      </c>
      <c r="O149" s="81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3" t="s">
        <v>166</v>
      </c>
      <c r="AT149" s="213" t="s">
        <v>163</v>
      </c>
      <c r="AU149" s="213" t="s">
        <v>80</v>
      </c>
      <c r="AY149" s="14" t="s">
        <v>148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80</v>
      </c>
      <c r="BK149" s="214">
        <f>ROUND(I149*H149,2)</f>
        <v>0</v>
      </c>
      <c r="BL149" s="14" t="s">
        <v>166</v>
      </c>
      <c r="BM149" s="213" t="s">
        <v>399</v>
      </c>
    </row>
    <row r="150" s="2" customFormat="1" ht="33" customHeight="1">
      <c r="A150" s="35"/>
      <c r="B150" s="36"/>
      <c r="C150" s="215" t="s">
        <v>400</v>
      </c>
      <c r="D150" s="215" t="s">
        <v>163</v>
      </c>
      <c r="E150" s="216" t="s">
        <v>401</v>
      </c>
      <c r="F150" s="217" t="s">
        <v>402</v>
      </c>
      <c r="G150" s="218" t="s">
        <v>171</v>
      </c>
      <c r="H150" s="219">
        <v>143</v>
      </c>
      <c r="I150" s="220"/>
      <c r="J150" s="221">
        <f>ROUND(I150*H150,2)</f>
        <v>0</v>
      </c>
      <c r="K150" s="217" t="s">
        <v>153</v>
      </c>
      <c r="L150" s="222"/>
      <c r="M150" s="223" t="s">
        <v>21</v>
      </c>
      <c r="N150" s="224" t="s">
        <v>44</v>
      </c>
      <c r="O150" s="81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3" t="s">
        <v>166</v>
      </c>
      <c r="AT150" s="213" t="s">
        <v>163</v>
      </c>
      <c r="AU150" s="213" t="s">
        <v>80</v>
      </c>
      <c r="AY150" s="14" t="s">
        <v>148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4" t="s">
        <v>80</v>
      </c>
      <c r="BK150" s="214">
        <f>ROUND(I150*H150,2)</f>
        <v>0</v>
      </c>
      <c r="BL150" s="14" t="s">
        <v>166</v>
      </c>
      <c r="BM150" s="213" t="s">
        <v>403</v>
      </c>
    </row>
    <row r="151" s="2" customFormat="1" ht="21.75" customHeight="1">
      <c r="A151" s="35"/>
      <c r="B151" s="36"/>
      <c r="C151" s="202" t="s">
        <v>404</v>
      </c>
      <c r="D151" s="202" t="s">
        <v>149</v>
      </c>
      <c r="E151" s="203" t="s">
        <v>405</v>
      </c>
      <c r="F151" s="204" t="s">
        <v>406</v>
      </c>
      <c r="G151" s="205" t="s">
        <v>407</v>
      </c>
      <c r="H151" s="206">
        <v>0.159</v>
      </c>
      <c r="I151" s="207"/>
      <c r="J151" s="208">
        <f>ROUND(I151*H151,2)</f>
        <v>0</v>
      </c>
      <c r="K151" s="204" t="s">
        <v>153</v>
      </c>
      <c r="L151" s="41"/>
      <c r="M151" s="209" t="s">
        <v>21</v>
      </c>
      <c r="N151" s="210" t="s">
        <v>44</v>
      </c>
      <c r="O151" s="81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3" t="s">
        <v>147</v>
      </c>
      <c r="AT151" s="213" t="s">
        <v>149</v>
      </c>
      <c r="AU151" s="213" t="s">
        <v>80</v>
      </c>
      <c r="AY151" s="14" t="s">
        <v>148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80</v>
      </c>
      <c r="BK151" s="214">
        <f>ROUND(I151*H151,2)</f>
        <v>0</v>
      </c>
      <c r="BL151" s="14" t="s">
        <v>147</v>
      </c>
      <c r="BM151" s="213" t="s">
        <v>408</v>
      </c>
    </row>
    <row r="152" s="2" customFormat="1" ht="24.15" customHeight="1">
      <c r="A152" s="35"/>
      <c r="B152" s="36"/>
      <c r="C152" s="215" t="s">
        <v>409</v>
      </c>
      <c r="D152" s="215" t="s">
        <v>163</v>
      </c>
      <c r="E152" s="216" t="s">
        <v>410</v>
      </c>
      <c r="F152" s="217" t="s">
        <v>411</v>
      </c>
      <c r="G152" s="218" t="s">
        <v>171</v>
      </c>
      <c r="H152" s="219">
        <v>159</v>
      </c>
      <c r="I152" s="220"/>
      <c r="J152" s="221">
        <f>ROUND(I152*H152,2)</f>
        <v>0</v>
      </c>
      <c r="K152" s="217" t="s">
        <v>153</v>
      </c>
      <c r="L152" s="222"/>
      <c r="M152" s="223" t="s">
        <v>21</v>
      </c>
      <c r="N152" s="224" t="s">
        <v>44</v>
      </c>
      <c r="O152" s="81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3" t="s">
        <v>166</v>
      </c>
      <c r="AT152" s="213" t="s">
        <v>163</v>
      </c>
      <c r="AU152" s="213" t="s">
        <v>80</v>
      </c>
      <c r="AY152" s="14" t="s">
        <v>148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4" t="s">
        <v>80</v>
      </c>
      <c r="BK152" s="214">
        <f>ROUND(I152*H152,2)</f>
        <v>0</v>
      </c>
      <c r="BL152" s="14" t="s">
        <v>166</v>
      </c>
      <c r="BM152" s="213" t="s">
        <v>412</v>
      </c>
    </row>
    <row r="153" s="2" customFormat="1" ht="16.5" customHeight="1">
      <c r="A153" s="35"/>
      <c r="B153" s="36"/>
      <c r="C153" s="202" t="s">
        <v>413</v>
      </c>
      <c r="D153" s="202" t="s">
        <v>149</v>
      </c>
      <c r="E153" s="203" t="s">
        <v>414</v>
      </c>
      <c r="F153" s="204" t="s">
        <v>415</v>
      </c>
      <c r="G153" s="205" t="s">
        <v>171</v>
      </c>
      <c r="H153" s="206">
        <v>199</v>
      </c>
      <c r="I153" s="207"/>
      <c r="J153" s="208">
        <f>ROUND(I153*H153,2)</f>
        <v>0</v>
      </c>
      <c r="K153" s="204" t="s">
        <v>153</v>
      </c>
      <c r="L153" s="41"/>
      <c r="M153" s="209" t="s">
        <v>21</v>
      </c>
      <c r="N153" s="210" t="s">
        <v>44</v>
      </c>
      <c r="O153" s="81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3" t="s">
        <v>147</v>
      </c>
      <c r="AT153" s="213" t="s">
        <v>149</v>
      </c>
      <c r="AU153" s="213" t="s">
        <v>80</v>
      </c>
      <c r="AY153" s="14" t="s">
        <v>148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80</v>
      </c>
      <c r="BK153" s="214">
        <f>ROUND(I153*H153,2)</f>
        <v>0</v>
      </c>
      <c r="BL153" s="14" t="s">
        <v>147</v>
      </c>
      <c r="BM153" s="213" t="s">
        <v>416</v>
      </c>
    </row>
    <row r="154" s="2" customFormat="1" ht="24.15" customHeight="1">
      <c r="A154" s="35"/>
      <c r="B154" s="36"/>
      <c r="C154" s="215" t="s">
        <v>417</v>
      </c>
      <c r="D154" s="215" t="s">
        <v>163</v>
      </c>
      <c r="E154" s="216" t="s">
        <v>418</v>
      </c>
      <c r="F154" s="217" t="s">
        <v>419</v>
      </c>
      <c r="G154" s="218" t="s">
        <v>171</v>
      </c>
      <c r="H154" s="219">
        <v>199</v>
      </c>
      <c r="I154" s="220"/>
      <c r="J154" s="221">
        <f>ROUND(I154*H154,2)</f>
        <v>0</v>
      </c>
      <c r="K154" s="217" t="s">
        <v>153</v>
      </c>
      <c r="L154" s="222"/>
      <c r="M154" s="223" t="s">
        <v>21</v>
      </c>
      <c r="N154" s="224" t="s">
        <v>44</v>
      </c>
      <c r="O154" s="81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3" t="s">
        <v>166</v>
      </c>
      <c r="AT154" s="213" t="s">
        <v>163</v>
      </c>
      <c r="AU154" s="213" t="s">
        <v>80</v>
      </c>
      <c r="AY154" s="14" t="s">
        <v>148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4" t="s">
        <v>80</v>
      </c>
      <c r="BK154" s="214">
        <f>ROUND(I154*H154,2)</f>
        <v>0</v>
      </c>
      <c r="BL154" s="14" t="s">
        <v>166</v>
      </c>
      <c r="BM154" s="213" t="s">
        <v>420</v>
      </c>
    </row>
    <row r="155" s="2" customFormat="1" ht="21.75" customHeight="1">
      <c r="A155" s="35"/>
      <c r="B155" s="36"/>
      <c r="C155" s="202" t="s">
        <v>421</v>
      </c>
      <c r="D155" s="202" t="s">
        <v>149</v>
      </c>
      <c r="E155" s="203" t="s">
        <v>422</v>
      </c>
      <c r="F155" s="204" t="s">
        <v>423</v>
      </c>
      <c r="G155" s="205" t="s">
        <v>161</v>
      </c>
      <c r="H155" s="206">
        <v>3</v>
      </c>
      <c r="I155" s="207"/>
      <c r="J155" s="208">
        <f>ROUND(I155*H155,2)</f>
        <v>0</v>
      </c>
      <c r="K155" s="204" t="s">
        <v>153</v>
      </c>
      <c r="L155" s="41"/>
      <c r="M155" s="209" t="s">
        <v>21</v>
      </c>
      <c r="N155" s="210" t="s">
        <v>44</v>
      </c>
      <c r="O155" s="81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3" t="s">
        <v>147</v>
      </c>
      <c r="AT155" s="213" t="s">
        <v>149</v>
      </c>
      <c r="AU155" s="213" t="s">
        <v>80</v>
      </c>
      <c r="AY155" s="14" t="s">
        <v>148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4" t="s">
        <v>80</v>
      </c>
      <c r="BK155" s="214">
        <f>ROUND(I155*H155,2)</f>
        <v>0</v>
      </c>
      <c r="BL155" s="14" t="s">
        <v>147</v>
      </c>
      <c r="BM155" s="213" t="s">
        <v>424</v>
      </c>
    </row>
    <row r="156" s="2" customFormat="1" ht="49.05" customHeight="1">
      <c r="A156" s="35"/>
      <c r="B156" s="36"/>
      <c r="C156" s="202" t="s">
        <v>425</v>
      </c>
      <c r="D156" s="202" t="s">
        <v>149</v>
      </c>
      <c r="E156" s="203" t="s">
        <v>426</v>
      </c>
      <c r="F156" s="204" t="s">
        <v>427</v>
      </c>
      <c r="G156" s="205" t="s">
        <v>161</v>
      </c>
      <c r="H156" s="206">
        <v>4</v>
      </c>
      <c r="I156" s="207"/>
      <c r="J156" s="208">
        <f>ROUND(I156*H156,2)</f>
        <v>0</v>
      </c>
      <c r="K156" s="204" t="s">
        <v>153</v>
      </c>
      <c r="L156" s="41"/>
      <c r="M156" s="209" t="s">
        <v>21</v>
      </c>
      <c r="N156" s="210" t="s">
        <v>44</v>
      </c>
      <c r="O156" s="81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3" t="s">
        <v>147</v>
      </c>
      <c r="AT156" s="213" t="s">
        <v>149</v>
      </c>
      <c r="AU156" s="213" t="s">
        <v>80</v>
      </c>
      <c r="AY156" s="14" t="s">
        <v>148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4" t="s">
        <v>80</v>
      </c>
      <c r="BK156" s="214">
        <f>ROUND(I156*H156,2)</f>
        <v>0</v>
      </c>
      <c r="BL156" s="14" t="s">
        <v>147</v>
      </c>
      <c r="BM156" s="213" t="s">
        <v>428</v>
      </c>
    </row>
    <row r="157" s="2" customFormat="1" ht="24.15" customHeight="1">
      <c r="A157" s="35"/>
      <c r="B157" s="36"/>
      <c r="C157" s="215" t="s">
        <v>429</v>
      </c>
      <c r="D157" s="215" t="s">
        <v>163</v>
      </c>
      <c r="E157" s="216" t="s">
        <v>430</v>
      </c>
      <c r="F157" s="217" t="s">
        <v>431</v>
      </c>
      <c r="G157" s="218" t="s">
        <v>161</v>
      </c>
      <c r="H157" s="219">
        <v>4</v>
      </c>
      <c r="I157" s="220"/>
      <c r="J157" s="221">
        <f>ROUND(I157*H157,2)</f>
        <v>0</v>
      </c>
      <c r="K157" s="217" t="s">
        <v>153</v>
      </c>
      <c r="L157" s="222"/>
      <c r="M157" s="223" t="s">
        <v>21</v>
      </c>
      <c r="N157" s="224" t="s">
        <v>44</v>
      </c>
      <c r="O157" s="81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3" t="s">
        <v>166</v>
      </c>
      <c r="AT157" s="213" t="s">
        <v>163</v>
      </c>
      <c r="AU157" s="213" t="s">
        <v>80</v>
      </c>
      <c r="AY157" s="14" t="s">
        <v>148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80</v>
      </c>
      <c r="BK157" s="214">
        <f>ROUND(I157*H157,2)</f>
        <v>0</v>
      </c>
      <c r="BL157" s="14" t="s">
        <v>166</v>
      </c>
      <c r="BM157" s="213" t="s">
        <v>432</v>
      </c>
    </row>
    <row r="158" s="2" customFormat="1" ht="16.5" customHeight="1">
      <c r="A158" s="35"/>
      <c r="B158" s="36"/>
      <c r="C158" s="202" t="s">
        <v>433</v>
      </c>
      <c r="D158" s="202" t="s">
        <v>149</v>
      </c>
      <c r="E158" s="203" t="s">
        <v>434</v>
      </c>
      <c r="F158" s="204" t="s">
        <v>435</v>
      </c>
      <c r="G158" s="205" t="s">
        <v>161</v>
      </c>
      <c r="H158" s="206">
        <v>4</v>
      </c>
      <c r="I158" s="207"/>
      <c r="J158" s="208">
        <f>ROUND(I158*H158,2)</f>
        <v>0</v>
      </c>
      <c r="K158" s="204" t="s">
        <v>153</v>
      </c>
      <c r="L158" s="41"/>
      <c r="M158" s="209" t="s">
        <v>21</v>
      </c>
      <c r="N158" s="210" t="s">
        <v>44</v>
      </c>
      <c r="O158" s="81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3" t="s">
        <v>147</v>
      </c>
      <c r="AT158" s="213" t="s">
        <v>149</v>
      </c>
      <c r="AU158" s="213" t="s">
        <v>80</v>
      </c>
      <c r="AY158" s="14" t="s">
        <v>148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4" t="s">
        <v>80</v>
      </c>
      <c r="BK158" s="214">
        <f>ROUND(I158*H158,2)</f>
        <v>0</v>
      </c>
      <c r="BL158" s="14" t="s">
        <v>147</v>
      </c>
      <c r="BM158" s="213" t="s">
        <v>436</v>
      </c>
    </row>
    <row r="159" s="2" customFormat="1" ht="16.5" customHeight="1">
      <c r="A159" s="35"/>
      <c r="B159" s="36"/>
      <c r="C159" s="202" t="s">
        <v>437</v>
      </c>
      <c r="D159" s="202" t="s">
        <v>149</v>
      </c>
      <c r="E159" s="203" t="s">
        <v>438</v>
      </c>
      <c r="F159" s="204" t="s">
        <v>439</v>
      </c>
      <c r="G159" s="205" t="s">
        <v>161</v>
      </c>
      <c r="H159" s="206">
        <v>4</v>
      </c>
      <c r="I159" s="207"/>
      <c r="J159" s="208">
        <f>ROUND(I159*H159,2)</f>
        <v>0</v>
      </c>
      <c r="K159" s="204" t="s">
        <v>153</v>
      </c>
      <c r="L159" s="41"/>
      <c r="M159" s="209" t="s">
        <v>21</v>
      </c>
      <c r="N159" s="210" t="s">
        <v>44</v>
      </c>
      <c r="O159" s="81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3" t="s">
        <v>147</v>
      </c>
      <c r="AT159" s="213" t="s">
        <v>149</v>
      </c>
      <c r="AU159" s="213" t="s">
        <v>80</v>
      </c>
      <c r="AY159" s="14" t="s">
        <v>148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4" t="s">
        <v>80</v>
      </c>
      <c r="BK159" s="214">
        <f>ROUND(I159*H159,2)</f>
        <v>0</v>
      </c>
      <c r="BL159" s="14" t="s">
        <v>147</v>
      </c>
      <c r="BM159" s="213" t="s">
        <v>440</v>
      </c>
    </row>
    <row r="160" s="2" customFormat="1" ht="24.15" customHeight="1">
      <c r="A160" s="35"/>
      <c r="B160" s="36"/>
      <c r="C160" s="202" t="s">
        <v>441</v>
      </c>
      <c r="D160" s="202" t="s">
        <v>149</v>
      </c>
      <c r="E160" s="203" t="s">
        <v>442</v>
      </c>
      <c r="F160" s="204" t="s">
        <v>443</v>
      </c>
      <c r="G160" s="205" t="s">
        <v>161</v>
      </c>
      <c r="H160" s="206">
        <v>4</v>
      </c>
      <c r="I160" s="207"/>
      <c r="J160" s="208">
        <f>ROUND(I160*H160,2)</f>
        <v>0</v>
      </c>
      <c r="K160" s="204" t="s">
        <v>153</v>
      </c>
      <c r="L160" s="41"/>
      <c r="M160" s="209" t="s">
        <v>21</v>
      </c>
      <c r="N160" s="210" t="s">
        <v>44</v>
      </c>
      <c r="O160" s="81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147</v>
      </c>
      <c r="AT160" s="213" t="s">
        <v>149</v>
      </c>
      <c r="AU160" s="213" t="s">
        <v>80</v>
      </c>
      <c r="AY160" s="14" t="s">
        <v>148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4" t="s">
        <v>80</v>
      </c>
      <c r="BK160" s="214">
        <f>ROUND(I160*H160,2)</f>
        <v>0</v>
      </c>
      <c r="BL160" s="14" t="s">
        <v>147</v>
      </c>
      <c r="BM160" s="213" t="s">
        <v>444</v>
      </c>
    </row>
    <row r="161" s="2" customFormat="1" ht="24.15" customHeight="1">
      <c r="A161" s="35"/>
      <c r="B161" s="36"/>
      <c r="C161" s="215" t="s">
        <v>445</v>
      </c>
      <c r="D161" s="215" t="s">
        <v>163</v>
      </c>
      <c r="E161" s="216" t="s">
        <v>446</v>
      </c>
      <c r="F161" s="217" t="s">
        <v>447</v>
      </c>
      <c r="G161" s="218" t="s">
        <v>161</v>
      </c>
      <c r="H161" s="219">
        <v>1</v>
      </c>
      <c r="I161" s="220"/>
      <c r="J161" s="221">
        <f>ROUND(I161*H161,2)</f>
        <v>0</v>
      </c>
      <c r="K161" s="217" t="s">
        <v>153</v>
      </c>
      <c r="L161" s="222"/>
      <c r="M161" s="223" t="s">
        <v>21</v>
      </c>
      <c r="N161" s="224" t="s">
        <v>44</v>
      </c>
      <c r="O161" s="81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3" t="s">
        <v>166</v>
      </c>
      <c r="AT161" s="213" t="s">
        <v>163</v>
      </c>
      <c r="AU161" s="213" t="s">
        <v>80</v>
      </c>
      <c r="AY161" s="14" t="s">
        <v>148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4" t="s">
        <v>80</v>
      </c>
      <c r="BK161" s="214">
        <f>ROUND(I161*H161,2)</f>
        <v>0</v>
      </c>
      <c r="BL161" s="14" t="s">
        <v>166</v>
      </c>
      <c r="BM161" s="213" t="s">
        <v>448</v>
      </c>
    </row>
    <row r="162" s="2" customFormat="1" ht="24.15" customHeight="1">
      <c r="A162" s="35"/>
      <c r="B162" s="36"/>
      <c r="C162" s="215" t="s">
        <v>449</v>
      </c>
      <c r="D162" s="215" t="s">
        <v>163</v>
      </c>
      <c r="E162" s="216" t="s">
        <v>450</v>
      </c>
      <c r="F162" s="217" t="s">
        <v>451</v>
      </c>
      <c r="G162" s="218" t="s">
        <v>161</v>
      </c>
      <c r="H162" s="219">
        <v>1</v>
      </c>
      <c r="I162" s="220"/>
      <c r="J162" s="221">
        <f>ROUND(I162*H162,2)</f>
        <v>0</v>
      </c>
      <c r="K162" s="217" t="s">
        <v>153</v>
      </c>
      <c r="L162" s="222"/>
      <c r="M162" s="223" t="s">
        <v>21</v>
      </c>
      <c r="N162" s="224" t="s">
        <v>44</v>
      </c>
      <c r="O162" s="81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166</v>
      </c>
      <c r="AT162" s="213" t="s">
        <v>163</v>
      </c>
      <c r="AU162" s="213" t="s">
        <v>80</v>
      </c>
      <c r="AY162" s="14" t="s">
        <v>148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4" t="s">
        <v>80</v>
      </c>
      <c r="BK162" s="214">
        <f>ROUND(I162*H162,2)</f>
        <v>0</v>
      </c>
      <c r="BL162" s="14" t="s">
        <v>166</v>
      </c>
      <c r="BM162" s="213" t="s">
        <v>452</v>
      </c>
    </row>
    <row r="163" s="2" customFormat="1" ht="49.05" customHeight="1">
      <c r="A163" s="35"/>
      <c r="B163" s="36"/>
      <c r="C163" s="202" t="s">
        <v>453</v>
      </c>
      <c r="D163" s="202" t="s">
        <v>149</v>
      </c>
      <c r="E163" s="203" t="s">
        <v>454</v>
      </c>
      <c r="F163" s="204" t="s">
        <v>455</v>
      </c>
      <c r="G163" s="205" t="s">
        <v>161</v>
      </c>
      <c r="H163" s="206">
        <v>2</v>
      </c>
      <c r="I163" s="207"/>
      <c r="J163" s="208">
        <f>ROUND(I163*H163,2)</f>
        <v>0</v>
      </c>
      <c r="K163" s="204" t="s">
        <v>153</v>
      </c>
      <c r="L163" s="41"/>
      <c r="M163" s="209" t="s">
        <v>21</v>
      </c>
      <c r="N163" s="210" t="s">
        <v>44</v>
      </c>
      <c r="O163" s="81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3" t="s">
        <v>147</v>
      </c>
      <c r="AT163" s="213" t="s">
        <v>149</v>
      </c>
      <c r="AU163" s="213" t="s">
        <v>80</v>
      </c>
      <c r="AY163" s="14" t="s">
        <v>148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4" t="s">
        <v>80</v>
      </c>
      <c r="BK163" s="214">
        <f>ROUND(I163*H163,2)</f>
        <v>0</v>
      </c>
      <c r="BL163" s="14" t="s">
        <v>147</v>
      </c>
      <c r="BM163" s="213" t="s">
        <v>456</v>
      </c>
    </row>
    <row r="164" s="2" customFormat="1" ht="24.15" customHeight="1">
      <c r="A164" s="35"/>
      <c r="B164" s="36"/>
      <c r="C164" s="215" t="s">
        <v>457</v>
      </c>
      <c r="D164" s="215" t="s">
        <v>163</v>
      </c>
      <c r="E164" s="216" t="s">
        <v>458</v>
      </c>
      <c r="F164" s="217" t="s">
        <v>459</v>
      </c>
      <c r="G164" s="218" t="s">
        <v>161</v>
      </c>
      <c r="H164" s="219">
        <v>2</v>
      </c>
      <c r="I164" s="220"/>
      <c r="J164" s="221">
        <f>ROUND(I164*H164,2)</f>
        <v>0</v>
      </c>
      <c r="K164" s="217" t="s">
        <v>153</v>
      </c>
      <c r="L164" s="222"/>
      <c r="M164" s="223" t="s">
        <v>21</v>
      </c>
      <c r="N164" s="224" t="s">
        <v>44</v>
      </c>
      <c r="O164" s="81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3" t="s">
        <v>166</v>
      </c>
      <c r="AT164" s="213" t="s">
        <v>163</v>
      </c>
      <c r="AU164" s="213" t="s">
        <v>80</v>
      </c>
      <c r="AY164" s="14" t="s">
        <v>148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80</v>
      </c>
      <c r="BK164" s="214">
        <f>ROUND(I164*H164,2)</f>
        <v>0</v>
      </c>
      <c r="BL164" s="14" t="s">
        <v>166</v>
      </c>
      <c r="BM164" s="213" t="s">
        <v>460</v>
      </c>
    </row>
    <row r="165" s="2" customFormat="1" ht="24.15" customHeight="1">
      <c r="A165" s="35"/>
      <c r="B165" s="36"/>
      <c r="C165" s="215" t="s">
        <v>461</v>
      </c>
      <c r="D165" s="215" t="s">
        <v>163</v>
      </c>
      <c r="E165" s="216" t="s">
        <v>462</v>
      </c>
      <c r="F165" s="217" t="s">
        <v>463</v>
      </c>
      <c r="G165" s="218" t="s">
        <v>161</v>
      </c>
      <c r="H165" s="219">
        <v>2</v>
      </c>
      <c r="I165" s="220"/>
      <c r="J165" s="221">
        <f>ROUND(I165*H165,2)</f>
        <v>0</v>
      </c>
      <c r="K165" s="217" t="s">
        <v>153</v>
      </c>
      <c r="L165" s="222"/>
      <c r="M165" s="223" t="s">
        <v>21</v>
      </c>
      <c r="N165" s="224" t="s">
        <v>44</v>
      </c>
      <c r="O165" s="81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3" t="s">
        <v>166</v>
      </c>
      <c r="AT165" s="213" t="s">
        <v>163</v>
      </c>
      <c r="AU165" s="213" t="s">
        <v>80</v>
      </c>
      <c r="AY165" s="14" t="s">
        <v>148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4" t="s">
        <v>80</v>
      </c>
      <c r="BK165" s="214">
        <f>ROUND(I165*H165,2)</f>
        <v>0</v>
      </c>
      <c r="BL165" s="14" t="s">
        <v>166</v>
      </c>
      <c r="BM165" s="213" t="s">
        <v>464</v>
      </c>
    </row>
    <row r="166" s="2" customFormat="1" ht="24.15" customHeight="1">
      <c r="A166" s="35"/>
      <c r="B166" s="36"/>
      <c r="C166" s="215" t="s">
        <v>465</v>
      </c>
      <c r="D166" s="215" t="s">
        <v>163</v>
      </c>
      <c r="E166" s="216" t="s">
        <v>466</v>
      </c>
      <c r="F166" s="217" t="s">
        <v>467</v>
      </c>
      <c r="G166" s="218" t="s">
        <v>161</v>
      </c>
      <c r="H166" s="219">
        <v>2</v>
      </c>
      <c r="I166" s="220"/>
      <c r="J166" s="221">
        <f>ROUND(I166*H166,2)</f>
        <v>0</v>
      </c>
      <c r="K166" s="217" t="s">
        <v>153</v>
      </c>
      <c r="L166" s="222"/>
      <c r="M166" s="223" t="s">
        <v>21</v>
      </c>
      <c r="N166" s="224" t="s">
        <v>44</v>
      </c>
      <c r="O166" s="81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3" t="s">
        <v>166</v>
      </c>
      <c r="AT166" s="213" t="s">
        <v>163</v>
      </c>
      <c r="AU166" s="213" t="s">
        <v>80</v>
      </c>
      <c r="AY166" s="14" t="s">
        <v>148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4" t="s">
        <v>80</v>
      </c>
      <c r="BK166" s="214">
        <f>ROUND(I166*H166,2)</f>
        <v>0</v>
      </c>
      <c r="BL166" s="14" t="s">
        <v>166</v>
      </c>
      <c r="BM166" s="213" t="s">
        <v>468</v>
      </c>
    </row>
    <row r="167" s="2" customFormat="1" ht="24.15" customHeight="1">
      <c r="A167" s="35"/>
      <c r="B167" s="36"/>
      <c r="C167" s="215" t="s">
        <v>469</v>
      </c>
      <c r="D167" s="215" t="s">
        <v>163</v>
      </c>
      <c r="E167" s="216" t="s">
        <v>470</v>
      </c>
      <c r="F167" s="217" t="s">
        <v>471</v>
      </c>
      <c r="G167" s="218" t="s">
        <v>161</v>
      </c>
      <c r="H167" s="219">
        <v>2</v>
      </c>
      <c r="I167" s="220"/>
      <c r="J167" s="221">
        <f>ROUND(I167*H167,2)</f>
        <v>0</v>
      </c>
      <c r="K167" s="217" t="s">
        <v>153</v>
      </c>
      <c r="L167" s="222"/>
      <c r="M167" s="223" t="s">
        <v>21</v>
      </c>
      <c r="N167" s="224" t="s">
        <v>44</v>
      </c>
      <c r="O167" s="81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3" t="s">
        <v>166</v>
      </c>
      <c r="AT167" s="213" t="s">
        <v>163</v>
      </c>
      <c r="AU167" s="213" t="s">
        <v>80</v>
      </c>
      <c r="AY167" s="14" t="s">
        <v>148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80</v>
      </c>
      <c r="BK167" s="214">
        <f>ROUND(I167*H167,2)</f>
        <v>0</v>
      </c>
      <c r="BL167" s="14" t="s">
        <v>166</v>
      </c>
      <c r="BM167" s="213" t="s">
        <v>472</v>
      </c>
    </row>
    <row r="168" s="2" customFormat="1" ht="21.75" customHeight="1">
      <c r="A168" s="35"/>
      <c r="B168" s="36"/>
      <c r="C168" s="215" t="s">
        <v>473</v>
      </c>
      <c r="D168" s="215" t="s">
        <v>163</v>
      </c>
      <c r="E168" s="216" t="s">
        <v>474</v>
      </c>
      <c r="F168" s="217" t="s">
        <v>475</v>
      </c>
      <c r="G168" s="218" t="s">
        <v>152</v>
      </c>
      <c r="H168" s="219">
        <v>0.57599999999999996</v>
      </c>
      <c r="I168" s="220"/>
      <c r="J168" s="221">
        <f>ROUND(I168*H168,2)</f>
        <v>0</v>
      </c>
      <c r="K168" s="217" t="s">
        <v>153</v>
      </c>
      <c r="L168" s="222"/>
      <c r="M168" s="223" t="s">
        <v>21</v>
      </c>
      <c r="N168" s="224" t="s">
        <v>44</v>
      </c>
      <c r="O168" s="81"/>
      <c r="P168" s="211">
        <f>O168*H168</f>
        <v>0</v>
      </c>
      <c r="Q168" s="211">
        <v>2.4289999999999998</v>
      </c>
      <c r="R168" s="211">
        <f>Q168*H168</f>
        <v>1.3991039999999999</v>
      </c>
      <c r="S168" s="211">
        <v>0</v>
      </c>
      <c r="T168" s="21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3" t="s">
        <v>166</v>
      </c>
      <c r="AT168" s="213" t="s">
        <v>163</v>
      </c>
      <c r="AU168" s="213" t="s">
        <v>80</v>
      </c>
      <c r="AY168" s="14" t="s">
        <v>148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80</v>
      </c>
      <c r="BK168" s="214">
        <f>ROUND(I168*H168,2)</f>
        <v>0</v>
      </c>
      <c r="BL168" s="14" t="s">
        <v>166</v>
      </c>
      <c r="BM168" s="213" t="s">
        <v>476</v>
      </c>
    </row>
    <row r="169" s="2" customFormat="1" ht="37.8" customHeight="1">
      <c r="A169" s="35"/>
      <c r="B169" s="36"/>
      <c r="C169" s="215" t="s">
        <v>477</v>
      </c>
      <c r="D169" s="215" t="s">
        <v>163</v>
      </c>
      <c r="E169" s="216" t="s">
        <v>478</v>
      </c>
      <c r="F169" s="217" t="s">
        <v>479</v>
      </c>
      <c r="G169" s="218" t="s">
        <v>161</v>
      </c>
      <c r="H169" s="219">
        <v>2</v>
      </c>
      <c r="I169" s="220"/>
      <c r="J169" s="221">
        <f>ROUND(I169*H169,2)</f>
        <v>0</v>
      </c>
      <c r="K169" s="217" t="s">
        <v>153</v>
      </c>
      <c r="L169" s="222"/>
      <c r="M169" s="223" t="s">
        <v>21</v>
      </c>
      <c r="N169" s="224" t="s">
        <v>44</v>
      </c>
      <c r="O169" s="81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3" t="s">
        <v>166</v>
      </c>
      <c r="AT169" s="213" t="s">
        <v>163</v>
      </c>
      <c r="AU169" s="213" t="s">
        <v>80</v>
      </c>
      <c r="AY169" s="14" t="s">
        <v>148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4" t="s">
        <v>80</v>
      </c>
      <c r="BK169" s="214">
        <f>ROUND(I169*H169,2)</f>
        <v>0</v>
      </c>
      <c r="BL169" s="14" t="s">
        <v>166</v>
      </c>
      <c r="BM169" s="213" t="s">
        <v>480</v>
      </c>
    </row>
    <row r="170" s="2" customFormat="1" ht="44.25" customHeight="1">
      <c r="A170" s="35"/>
      <c r="B170" s="36"/>
      <c r="C170" s="202" t="s">
        <v>481</v>
      </c>
      <c r="D170" s="202" t="s">
        <v>149</v>
      </c>
      <c r="E170" s="203" t="s">
        <v>482</v>
      </c>
      <c r="F170" s="204" t="s">
        <v>483</v>
      </c>
      <c r="G170" s="205" t="s">
        <v>161</v>
      </c>
      <c r="H170" s="206">
        <v>2</v>
      </c>
      <c r="I170" s="207"/>
      <c r="J170" s="208">
        <f>ROUND(I170*H170,2)</f>
        <v>0</v>
      </c>
      <c r="K170" s="204" t="s">
        <v>153</v>
      </c>
      <c r="L170" s="41"/>
      <c r="M170" s="209" t="s">
        <v>21</v>
      </c>
      <c r="N170" s="210" t="s">
        <v>44</v>
      </c>
      <c r="O170" s="81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3" t="s">
        <v>147</v>
      </c>
      <c r="AT170" s="213" t="s">
        <v>149</v>
      </c>
      <c r="AU170" s="213" t="s">
        <v>80</v>
      </c>
      <c r="AY170" s="14" t="s">
        <v>148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80</v>
      </c>
      <c r="BK170" s="214">
        <f>ROUND(I170*H170,2)</f>
        <v>0</v>
      </c>
      <c r="BL170" s="14" t="s">
        <v>147</v>
      </c>
      <c r="BM170" s="213" t="s">
        <v>484</v>
      </c>
    </row>
    <row r="171" s="2" customFormat="1" ht="33" customHeight="1">
      <c r="A171" s="35"/>
      <c r="B171" s="36"/>
      <c r="C171" s="215" t="s">
        <v>485</v>
      </c>
      <c r="D171" s="215" t="s">
        <v>163</v>
      </c>
      <c r="E171" s="216" t="s">
        <v>486</v>
      </c>
      <c r="F171" s="217" t="s">
        <v>487</v>
      </c>
      <c r="G171" s="218" t="s">
        <v>161</v>
      </c>
      <c r="H171" s="219">
        <v>1</v>
      </c>
      <c r="I171" s="220"/>
      <c r="J171" s="221">
        <f>ROUND(I171*H171,2)</f>
        <v>0</v>
      </c>
      <c r="K171" s="217" t="s">
        <v>153</v>
      </c>
      <c r="L171" s="222"/>
      <c r="M171" s="223" t="s">
        <v>21</v>
      </c>
      <c r="N171" s="224" t="s">
        <v>44</v>
      </c>
      <c r="O171" s="81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3" t="s">
        <v>488</v>
      </c>
      <c r="AT171" s="213" t="s">
        <v>163</v>
      </c>
      <c r="AU171" s="213" t="s">
        <v>80</v>
      </c>
      <c r="AY171" s="14" t="s">
        <v>148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4" t="s">
        <v>80</v>
      </c>
      <c r="BK171" s="214">
        <f>ROUND(I171*H171,2)</f>
        <v>0</v>
      </c>
      <c r="BL171" s="14" t="s">
        <v>488</v>
      </c>
      <c r="BM171" s="213" t="s">
        <v>489</v>
      </c>
    </row>
    <row r="172" s="2" customFormat="1" ht="76.35" customHeight="1">
      <c r="A172" s="35"/>
      <c r="B172" s="36"/>
      <c r="C172" s="215" t="s">
        <v>490</v>
      </c>
      <c r="D172" s="215" t="s">
        <v>163</v>
      </c>
      <c r="E172" s="216" t="s">
        <v>491</v>
      </c>
      <c r="F172" s="217" t="s">
        <v>492</v>
      </c>
      <c r="G172" s="218" t="s">
        <v>161</v>
      </c>
      <c r="H172" s="219">
        <v>1</v>
      </c>
      <c r="I172" s="220"/>
      <c r="J172" s="221">
        <f>ROUND(I172*H172,2)</f>
        <v>0</v>
      </c>
      <c r="K172" s="217" t="s">
        <v>153</v>
      </c>
      <c r="L172" s="222"/>
      <c r="M172" s="223" t="s">
        <v>21</v>
      </c>
      <c r="N172" s="224" t="s">
        <v>44</v>
      </c>
      <c r="O172" s="81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3" t="s">
        <v>181</v>
      </c>
      <c r="AT172" s="213" t="s">
        <v>163</v>
      </c>
      <c r="AU172" s="213" t="s">
        <v>80</v>
      </c>
      <c r="AY172" s="14" t="s">
        <v>148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4" t="s">
        <v>80</v>
      </c>
      <c r="BK172" s="214">
        <f>ROUND(I172*H172,2)</f>
        <v>0</v>
      </c>
      <c r="BL172" s="14" t="s">
        <v>147</v>
      </c>
      <c r="BM172" s="213" t="s">
        <v>493</v>
      </c>
    </row>
    <row r="173" s="2" customFormat="1" ht="37.8" customHeight="1">
      <c r="A173" s="35"/>
      <c r="B173" s="36"/>
      <c r="C173" s="215" t="s">
        <v>494</v>
      </c>
      <c r="D173" s="215" t="s">
        <v>163</v>
      </c>
      <c r="E173" s="216" t="s">
        <v>495</v>
      </c>
      <c r="F173" s="217" t="s">
        <v>496</v>
      </c>
      <c r="G173" s="218" t="s">
        <v>161</v>
      </c>
      <c r="H173" s="219">
        <v>1</v>
      </c>
      <c r="I173" s="220"/>
      <c r="J173" s="221">
        <f>ROUND(I173*H173,2)</f>
        <v>0</v>
      </c>
      <c r="K173" s="217" t="s">
        <v>153</v>
      </c>
      <c r="L173" s="222"/>
      <c r="M173" s="223" t="s">
        <v>21</v>
      </c>
      <c r="N173" s="224" t="s">
        <v>44</v>
      </c>
      <c r="O173" s="81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3" t="s">
        <v>181</v>
      </c>
      <c r="AT173" s="213" t="s">
        <v>163</v>
      </c>
      <c r="AU173" s="213" t="s">
        <v>80</v>
      </c>
      <c r="AY173" s="14" t="s">
        <v>148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4" t="s">
        <v>80</v>
      </c>
      <c r="BK173" s="214">
        <f>ROUND(I173*H173,2)</f>
        <v>0</v>
      </c>
      <c r="BL173" s="14" t="s">
        <v>147</v>
      </c>
      <c r="BM173" s="213" t="s">
        <v>497</v>
      </c>
    </row>
    <row r="174" s="2" customFormat="1" ht="66.75" customHeight="1">
      <c r="A174" s="35"/>
      <c r="B174" s="36"/>
      <c r="C174" s="215" t="s">
        <v>498</v>
      </c>
      <c r="D174" s="215" t="s">
        <v>163</v>
      </c>
      <c r="E174" s="216" t="s">
        <v>499</v>
      </c>
      <c r="F174" s="217" t="s">
        <v>500</v>
      </c>
      <c r="G174" s="218" t="s">
        <v>161</v>
      </c>
      <c r="H174" s="219">
        <v>1</v>
      </c>
      <c r="I174" s="220"/>
      <c r="J174" s="221">
        <f>ROUND(I174*H174,2)</f>
        <v>0</v>
      </c>
      <c r="K174" s="217" t="s">
        <v>153</v>
      </c>
      <c r="L174" s="222"/>
      <c r="M174" s="225" t="s">
        <v>21</v>
      </c>
      <c r="N174" s="226" t="s">
        <v>44</v>
      </c>
      <c r="O174" s="227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3" t="s">
        <v>181</v>
      </c>
      <c r="AT174" s="213" t="s">
        <v>163</v>
      </c>
      <c r="AU174" s="213" t="s">
        <v>80</v>
      </c>
      <c r="AY174" s="14" t="s">
        <v>148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4" t="s">
        <v>80</v>
      </c>
      <c r="BK174" s="214">
        <f>ROUND(I174*H174,2)</f>
        <v>0</v>
      </c>
      <c r="BL174" s="14" t="s">
        <v>147</v>
      </c>
      <c r="BM174" s="213" t="s">
        <v>501</v>
      </c>
    </row>
    <row r="175" s="2" customFormat="1" ht="6.96" customHeight="1">
      <c r="A175" s="35"/>
      <c r="B175" s="56"/>
      <c r="C175" s="57"/>
      <c r="D175" s="57"/>
      <c r="E175" s="57"/>
      <c r="F175" s="57"/>
      <c r="G175" s="57"/>
      <c r="H175" s="57"/>
      <c r="I175" s="57"/>
      <c r="J175" s="57"/>
      <c r="K175" s="57"/>
      <c r="L175" s="41"/>
      <c r="M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</row>
  </sheetData>
  <sheetProtection sheet="1" autoFilter="0" formatColumns="0" formatRows="0" objects="1" scenarios="1" spinCount="100000" saltValue="LnUQrwdPtPIlViiWnEryMa5kxMFXaH99oHHKKf8Trel9ft+7U/5wIEiJGjqaEL3soffhsp0mfK32r6MFh5gGjw==" hashValue="bkAiC+yZSEBN3XUv1++4q7c6sC+JHWiq94xcKPHLVqhZu2DMg9l7Soh+yZ3fW9cO1HpTliFFsjVnDMnoXRqMQA==" algorithmName="SHA-512" password="CC35"/>
  <autoFilter ref="C85:K17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82</v>
      </c>
    </row>
    <row r="4" s="1" customFormat="1" ht="24.96" customHeight="1">
      <c r="B4" s="17"/>
      <c r="D4" s="137" t="s">
        <v>122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26.25" customHeight="1">
      <c r="B7" s="17"/>
      <c r="E7" s="140" t="str">
        <f>'Rekapitulace zakázky'!K6</f>
        <v>Údržba, opravy a odstraňování závad u SSZT 2022-23 – Oprava ovládání ZZ v úseku Olomouc - Krnov</v>
      </c>
      <c r="F7" s="139"/>
      <c r="G7" s="139"/>
      <c r="H7" s="139"/>
      <c r="L7" s="17"/>
    </row>
    <row r="8" s="1" customFormat="1" ht="12" customHeight="1">
      <c r="B8" s="17"/>
      <c r="D8" s="139" t="s">
        <v>123</v>
      </c>
      <c r="L8" s="17"/>
    </row>
    <row r="9" s="2" customFormat="1" ht="16.5" customHeight="1">
      <c r="A9" s="35"/>
      <c r="B9" s="41"/>
      <c r="C9" s="35"/>
      <c r="D9" s="35"/>
      <c r="E9" s="140" t="s">
        <v>124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125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502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zakázky'!AN8</f>
        <v>7. 11. 2022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0"/>
      <c r="G20" s="130"/>
      <c r="H20" s="130"/>
      <c r="I20" s="139" t="s">
        <v>29</v>
      </c>
      <c r="J20" s="30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tr">
        <f>IF('Rekapitulace zakázky'!AN16="","",'Rekapitulace zakázky'!AN16)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zakázky'!E17="","",'Rekapitulace zakázky'!E17)</f>
        <v xml:space="preserve"> </v>
      </c>
      <c r="F23" s="35"/>
      <c r="G23" s="35"/>
      <c r="H23" s="35"/>
      <c r="I23" s="139" t="s">
        <v>29</v>
      </c>
      <c r="J23" s="130" t="str">
        <f>IF('Rekapitulace zakázky'!AN17="","",'Rekapitulace zakázky'!AN17)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36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37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39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41</v>
      </c>
      <c r="G34" s="35"/>
      <c r="H34" s="35"/>
      <c r="I34" s="151" t="s">
        <v>40</v>
      </c>
      <c r="J34" s="151" t="s">
        <v>42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43</v>
      </c>
      <c r="E35" s="139" t="s">
        <v>44</v>
      </c>
      <c r="F35" s="153">
        <f>ROUND((SUM(BE86:BE89)),  2)</f>
        <v>0</v>
      </c>
      <c r="G35" s="35"/>
      <c r="H35" s="35"/>
      <c r="I35" s="154">
        <v>0.20999999999999999</v>
      </c>
      <c r="J35" s="153">
        <f>ROUND(((SUM(BE86:BE89))*I35),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45</v>
      </c>
      <c r="F36" s="153">
        <f>ROUND((SUM(BF86:BF89)),  2)</f>
        <v>0</v>
      </c>
      <c r="G36" s="35"/>
      <c r="H36" s="35"/>
      <c r="I36" s="154">
        <v>0.14999999999999999</v>
      </c>
      <c r="J36" s="153">
        <f>ROUND(((SUM(BF86:BF89))*I36),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3">
        <f>ROUND((SUM(BG86:BG89)),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47</v>
      </c>
      <c r="F38" s="153">
        <f>ROUND((SUM(BH86:BH89)),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48</v>
      </c>
      <c r="F39" s="153">
        <f>ROUND((SUM(BI86:BI89)),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49</v>
      </c>
      <c r="E41" s="157"/>
      <c r="F41" s="157"/>
      <c r="G41" s="158" t="s">
        <v>50</v>
      </c>
      <c r="H41" s="159" t="s">
        <v>51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127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66" t="str">
        <f>E7</f>
        <v>Údržba, opravy a odstraňování závad u SSZT 2022-23 – Oprava ovládání ZZ v úseku Olomouc - Krnov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123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124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125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01-02 - ÚRS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Dětřichov nad Bystřicí - Moravský Beroun</v>
      </c>
      <c r="G56" s="37"/>
      <c r="H56" s="37"/>
      <c r="I56" s="29" t="s">
        <v>24</v>
      </c>
      <c r="J56" s="69" t="str">
        <f>IF(J14="","",J14)</f>
        <v>7. 11. 2022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26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Jana Kotasková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128</v>
      </c>
      <c r="D61" s="168"/>
      <c r="E61" s="168"/>
      <c r="F61" s="168"/>
      <c r="G61" s="168"/>
      <c r="H61" s="168"/>
      <c r="I61" s="168"/>
      <c r="J61" s="169" t="s">
        <v>129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71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130</v>
      </c>
    </row>
    <row r="64" s="9" customFormat="1" ht="24.96" customHeight="1">
      <c r="A64" s="9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132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66" t="str">
        <f>E7</f>
        <v>Údržba, opravy a odstraňování závad u SSZT 2022-23 – Oprava ovládání ZZ v úseku Olomouc - Krnov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123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124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125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01-02 - ÚRS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22</v>
      </c>
      <c r="D80" s="37"/>
      <c r="E80" s="37"/>
      <c r="F80" s="24" t="str">
        <f>F14</f>
        <v>Dětřichov nad Bystřicí - Moravský Beroun</v>
      </c>
      <c r="G80" s="37"/>
      <c r="H80" s="37"/>
      <c r="I80" s="29" t="s">
        <v>24</v>
      </c>
      <c r="J80" s="69" t="str">
        <f>IF(J14="","",J14)</f>
        <v>7. 11. 2022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26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32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IF(E20="","",E20)</f>
        <v>Vyplň údaj</v>
      </c>
      <c r="G83" s="37"/>
      <c r="H83" s="37"/>
      <c r="I83" s="29" t="s">
        <v>35</v>
      </c>
      <c r="J83" s="33" t="str">
        <f>E26</f>
        <v>Jana Kotasková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133</v>
      </c>
      <c r="D85" s="180" t="s">
        <v>58</v>
      </c>
      <c r="E85" s="180" t="s">
        <v>54</v>
      </c>
      <c r="F85" s="180" t="s">
        <v>55</v>
      </c>
      <c r="G85" s="180" t="s">
        <v>134</v>
      </c>
      <c r="H85" s="180" t="s">
        <v>135</v>
      </c>
      <c r="I85" s="180" t="s">
        <v>136</v>
      </c>
      <c r="J85" s="180" t="s">
        <v>129</v>
      </c>
      <c r="K85" s="181" t="s">
        <v>137</v>
      </c>
      <c r="L85" s="182"/>
      <c r="M85" s="89" t="s">
        <v>21</v>
      </c>
      <c r="N85" s="90" t="s">
        <v>43</v>
      </c>
      <c r="O85" s="90" t="s">
        <v>138</v>
      </c>
      <c r="P85" s="90" t="s">
        <v>139</v>
      </c>
      <c r="Q85" s="90" t="s">
        <v>140</v>
      </c>
      <c r="R85" s="90" t="s">
        <v>141</v>
      </c>
      <c r="S85" s="90" t="s">
        <v>142</v>
      </c>
      <c r="T85" s="91" t="s">
        <v>143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144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72</v>
      </c>
      <c r="AU86" s="14" t="s">
        <v>130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72</v>
      </c>
      <c r="E87" s="191" t="s">
        <v>145</v>
      </c>
      <c r="F87" s="191" t="s">
        <v>146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SUM(P88:P89)</f>
        <v>0</v>
      </c>
      <c r="Q87" s="196"/>
      <c r="R87" s="197">
        <f>SUM(R88:R89)</f>
        <v>0</v>
      </c>
      <c r="S87" s="196"/>
      <c r="T87" s="198">
        <f>SUM(T88:T89)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147</v>
      </c>
      <c r="AT87" s="200" t="s">
        <v>72</v>
      </c>
      <c r="AU87" s="200" t="s">
        <v>73</v>
      </c>
      <c r="AY87" s="199" t="s">
        <v>148</v>
      </c>
      <c r="BK87" s="201">
        <f>SUM(BK88:BK89)</f>
        <v>0</v>
      </c>
    </row>
    <row r="88" s="2" customFormat="1" ht="33" customHeight="1">
      <c r="A88" s="35"/>
      <c r="B88" s="36"/>
      <c r="C88" s="202" t="s">
        <v>80</v>
      </c>
      <c r="D88" s="202" t="s">
        <v>149</v>
      </c>
      <c r="E88" s="203" t="s">
        <v>503</v>
      </c>
      <c r="F88" s="204" t="s">
        <v>504</v>
      </c>
      <c r="G88" s="205" t="s">
        <v>171</v>
      </c>
      <c r="H88" s="206">
        <v>143</v>
      </c>
      <c r="I88" s="207"/>
      <c r="J88" s="208">
        <f>ROUND(I88*H88,2)</f>
        <v>0</v>
      </c>
      <c r="K88" s="204" t="s">
        <v>505</v>
      </c>
      <c r="L88" s="41"/>
      <c r="M88" s="209" t="s">
        <v>21</v>
      </c>
      <c r="N88" s="210" t="s">
        <v>44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147</v>
      </c>
      <c r="AT88" s="213" t="s">
        <v>149</v>
      </c>
      <c r="AU88" s="213" t="s">
        <v>80</v>
      </c>
      <c r="AY88" s="14" t="s">
        <v>148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80</v>
      </c>
      <c r="BK88" s="214">
        <f>ROUND(I88*H88,2)</f>
        <v>0</v>
      </c>
      <c r="BL88" s="14" t="s">
        <v>147</v>
      </c>
      <c r="BM88" s="213" t="s">
        <v>506</v>
      </c>
    </row>
    <row r="89" s="2" customFormat="1">
      <c r="A89" s="35"/>
      <c r="B89" s="36"/>
      <c r="C89" s="37"/>
      <c r="D89" s="230" t="s">
        <v>507</v>
      </c>
      <c r="E89" s="37"/>
      <c r="F89" s="231" t="s">
        <v>508</v>
      </c>
      <c r="G89" s="37"/>
      <c r="H89" s="37"/>
      <c r="I89" s="232"/>
      <c r="J89" s="37"/>
      <c r="K89" s="37"/>
      <c r="L89" s="41"/>
      <c r="M89" s="233"/>
      <c r="N89" s="234"/>
      <c r="O89" s="227"/>
      <c r="P89" s="227"/>
      <c r="Q89" s="227"/>
      <c r="R89" s="227"/>
      <c r="S89" s="227"/>
      <c r="T89" s="2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507</v>
      </c>
      <c r="AU89" s="14" t="s">
        <v>80</v>
      </c>
    </row>
    <row r="90" s="2" customFormat="1" ht="6.96" customHeight="1">
      <c r="A90" s="35"/>
      <c r="B90" s="56"/>
      <c r="C90" s="57"/>
      <c r="D90" s="57"/>
      <c r="E90" s="57"/>
      <c r="F90" s="57"/>
      <c r="G90" s="57"/>
      <c r="H90" s="57"/>
      <c r="I90" s="57"/>
      <c r="J90" s="57"/>
      <c r="K90" s="57"/>
      <c r="L90" s="41"/>
      <c r="M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</sheetData>
  <sheetProtection sheet="1" autoFilter="0" formatColumns="0" formatRows="0" objects="1" scenarios="1" spinCount="100000" saltValue="13Xs5eQPsZz02XJ32tHXOYS+pqhYyGp5MRevJ9PCOu4riT50zQh3Y0jZOmBJGb9G/i3nVNUZTfmiN0cYm2Eqew==" hashValue="Yn3cWgTl3AiACJlXp3Bq7rjm+XIsjoxotiggi2ne28g+m5AMtzfoe6pDJASGQj3FyamvF02GmhpzBBneWfiUhg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89" r:id="rId1" display="https://podminky.urs.cz/item/CS_URS_2022_02/46079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82</v>
      </c>
    </row>
    <row r="4" s="1" customFormat="1" ht="24.96" customHeight="1">
      <c r="B4" s="17"/>
      <c r="D4" s="137" t="s">
        <v>122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26.25" customHeight="1">
      <c r="B7" s="17"/>
      <c r="E7" s="140" t="str">
        <f>'Rekapitulace zakázky'!K6</f>
        <v>Údržba, opravy a odstraňování závad u SSZT 2022-23 – Oprava ovládání ZZ v úseku Olomouc - Krnov</v>
      </c>
      <c r="F7" s="139"/>
      <c r="G7" s="139"/>
      <c r="H7" s="139"/>
      <c r="L7" s="17"/>
    </row>
    <row r="8" s="1" customFormat="1" ht="12" customHeight="1">
      <c r="B8" s="17"/>
      <c r="D8" s="139" t="s">
        <v>123</v>
      </c>
      <c r="L8" s="17"/>
    </row>
    <row r="9" s="2" customFormat="1" ht="16.5" customHeight="1">
      <c r="A9" s="35"/>
      <c r="B9" s="41"/>
      <c r="C9" s="35"/>
      <c r="D9" s="35"/>
      <c r="E9" s="140" t="s">
        <v>509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125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510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zakázky'!AN8</f>
        <v>7. 11. 2022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0"/>
      <c r="G20" s="130"/>
      <c r="H20" s="130"/>
      <c r="I20" s="139" t="s">
        <v>29</v>
      </c>
      <c r="J20" s="30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tr">
        <f>IF('Rekapitulace zakázky'!AN16="","",'Rekapitulace zakázky'!AN16)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zakázky'!E17="","",'Rekapitulace zakázky'!E17)</f>
        <v xml:space="preserve"> </v>
      </c>
      <c r="F23" s="35"/>
      <c r="G23" s="35"/>
      <c r="H23" s="35"/>
      <c r="I23" s="139" t="s">
        <v>29</v>
      </c>
      <c r="J23" s="130" t="str">
        <f>IF('Rekapitulace zakázky'!AN17="","",'Rekapitulace zakázky'!AN17)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36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37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39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41</v>
      </c>
      <c r="G34" s="35"/>
      <c r="H34" s="35"/>
      <c r="I34" s="151" t="s">
        <v>40</v>
      </c>
      <c r="J34" s="151" t="s">
        <v>42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43</v>
      </c>
      <c r="E35" s="139" t="s">
        <v>44</v>
      </c>
      <c r="F35" s="153">
        <f>ROUND((SUM(BE86:BE110)),  2)</f>
        <v>0</v>
      </c>
      <c r="G35" s="35"/>
      <c r="H35" s="35"/>
      <c r="I35" s="154">
        <v>0.20999999999999999</v>
      </c>
      <c r="J35" s="153">
        <f>ROUND(((SUM(BE86:BE110))*I35),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45</v>
      </c>
      <c r="F36" s="153">
        <f>ROUND((SUM(BF86:BF110)),  2)</f>
        <v>0</v>
      </c>
      <c r="G36" s="35"/>
      <c r="H36" s="35"/>
      <c r="I36" s="154">
        <v>0.14999999999999999</v>
      </c>
      <c r="J36" s="153">
        <f>ROUND(((SUM(BF86:BF110))*I36),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3">
        <f>ROUND((SUM(BG86:BG110)),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47</v>
      </c>
      <c r="F38" s="153">
        <f>ROUND((SUM(BH86:BH110)),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48</v>
      </c>
      <c r="F39" s="153">
        <f>ROUND((SUM(BI86:BI110)),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49</v>
      </c>
      <c r="E41" s="157"/>
      <c r="F41" s="157"/>
      <c r="G41" s="158" t="s">
        <v>50</v>
      </c>
      <c r="H41" s="159" t="s">
        <v>51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127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66" t="str">
        <f>E7</f>
        <v>Údržba, opravy a odstraňování závad u SSZT 2022-23 – Oprava ovládání ZZ v úseku Olomouc - Krnov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123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509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125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02-01 - ÚOŽI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Dětřichov nad Bystřicí - Moravský Beroun</v>
      </c>
      <c r="G56" s="37"/>
      <c r="H56" s="37"/>
      <c r="I56" s="29" t="s">
        <v>24</v>
      </c>
      <c r="J56" s="69" t="str">
        <f>IF(J14="","",J14)</f>
        <v>7. 11. 2022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26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Jana Kotasková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128</v>
      </c>
      <c r="D61" s="168"/>
      <c r="E61" s="168"/>
      <c r="F61" s="168"/>
      <c r="G61" s="168"/>
      <c r="H61" s="168"/>
      <c r="I61" s="168"/>
      <c r="J61" s="169" t="s">
        <v>129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71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130</v>
      </c>
    </row>
    <row r="64" s="9" customFormat="1" ht="24.96" customHeight="1">
      <c r="A64" s="9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132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66" t="str">
        <f>E7</f>
        <v>Údržba, opravy a odstraňování závad u SSZT 2022-23 – Oprava ovládání ZZ v úseku Olomouc - Krnov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123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509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125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02-01 - ÚOŽI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22</v>
      </c>
      <c r="D80" s="37"/>
      <c r="E80" s="37"/>
      <c r="F80" s="24" t="str">
        <f>F14</f>
        <v>Dětřichov nad Bystřicí - Moravský Beroun</v>
      </c>
      <c r="G80" s="37"/>
      <c r="H80" s="37"/>
      <c r="I80" s="29" t="s">
        <v>24</v>
      </c>
      <c r="J80" s="69" t="str">
        <f>IF(J14="","",J14)</f>
        <v>7. 11. 2022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26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32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IF(E20="","",E20)</f>
        <v>Vyplň údaj</v>
      </c>
      <c r="G83" s="37"/>
      <c r="H83" s="37"/>
      <c r="I83" s="29" t="s">
        <v>35</v>
      </c>
      <c r="J83" s="33" t="str">
        <f>E26</f>
        <v>Jana Kotasková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133</v>
      </c>
      <c r="D85" s="180" t="s">
        <v>58</v>
      </c>
      <c r="E85" s="180" t="s">
        <v>54</v>
      </c>
      <c r="F85" s="180" t="s">
        <v>55</v>
      </c>
      <c r="G85" s="180" t="s">
        <v>134</v>
      </c>
      <c r="H85" s="180" t="s">
        <v>135</v>
      </c>
      <c r="I85" s="180" t="s">
        <v>136</v>
      </c>
      <c r="J85" s="180" t="s">
        <v>129</v>
      </c>
      <c r="K85" s="181" t="s">
        <v>137</v>
      </c>
      <c r="L85" s="182"/>
      <c r="M85" s="89" t="s">
        <v>21</v>
      </c>
      <c r="N85" s="90" t="s">
        <v>43</v>
      </c>
      <c r="O85" s="90" t="s">
        <v>138</v>
      </c>
      <c r="P85" s="90" t="s">
        <v>139</v>
      </c>
      <c r="Q85" s="90" t="s">
        <v>140</v>
      </c>
      <c r="R85" s="90" t="s">
        <v>141</v>
      </c>
      <c r="S85" s="90" t="s">
        <v>142</v>
      </c>
      <c r="T85" s="91" t="s">
        <v>143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144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72</v>
      </c>
      <c r="AU86" s="14" t="s">
        <v>130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72</v>
      </c>
      <c r="E87" s="191" t="s">
        <v>145</v>
      </c>
      <c r="F87" s="191" t="s">
        <v>146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SUM(P88:P110)</f>
        <v>0</v>
      </c>
      <c r="Q87" s="196"/>
      <c r="R87" s="197">
        <f>SUM(R88:R110)</f>
        <v>0</v>
      </c>
      <c r="S87" s="196"/>
      <c r="T87" s="198">
        <f>SUM(T88:T110)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147</v>
      </c>
      <c r="AT87" s="200" t="s">
        <v>72</v>
      </c>
      <c r="AU87" s="200" t="s">
        <v>73</v>
      </c>
      <c r="AY87" s="199" t="s">
        <v>148</v>
      </c>
      <c r="BK87" s="201">
        <f>SUM(BK88:BK110)</f>
        <v>0</v>
      </c>
    </row>
    <row r="88" s="2" customFormat="1" ht="33" customHeight="1">
      <c r="A88" s="35"/>
      <c r="B88" s="36"/>
      <c r="C88" s="202" t="s">
        <v>80</v>
      </c>
      <c r="D88" s="202" t="s">
        <v>149</v>
      </c>
      <c r="E88" s="203" t="s">
        <v>511</v>
      </c>
      <c r="F88" s="204" t="s">
        <v>512</v>
      </c>
      <c r="G88" s="205" t="s">
        <v>171</v>
      </c>
      <c r="H88" s="206">
        <v>40</v>
      </c>
      <c r="I88" s="207"/>
      <c r="J88" s="208">
        <f>ROUND(I88*H88,2)</f>
        <v>0</v>
      </c>
      <c r="K88" s="204" t="s">
        <v>153</v>
      </c>
      <c r="L88" s="41"/>
      <c r="M88" s="209" t="s">
        <v>21</v>
      </c>
      <c r="N88" s="210" t="s">
        <v>44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147</v>
      </c>
      <c r="AT88" s="213" t="s">
        <v>149</v>
      </c>
      <c r="AU88" s="213" t="s">
        <v>80</v>
      </c>
      <c r="AY88" s="14" t="s">
        <v>148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80</v>
      </c>
      <c r="BK88" s="214">
        <f>ROUND(I88*H88,2)</f>
        <v>0</v>
      </c>
      <c r="BL88" s="14" t="s">
        <v>147</v>
      </c>
      <c r="BM88" s="213" t="s">
        <v>513</v>
      </c>
    </row>
    <row r="89" s="2" customFormat="1" ht="33" customHeight="1">
      <c r="A89" s="35"/>
      <c r="B89" s="36"/>
      <c r="C89" s="215" t="s">
        <v>82</v>
      </c>
      <c r="D89" s="215" t="s">
        <v>163</v>
      </c>
      <c r="E89" s="216" t="s">
        <v>190</v>
      </c>
      <c r="F89" s="217" t="s">
        <v>191</v>
      </c>
      <c r="G89" s="218" t="s">
        <v>171</v>
      </c>
      <c r="H89" s="219">
        <v>40</v>
      </c>
      <c r="I89" s="220"/>
      <c r="J89" s="221">
        <f>ROUND(I89*H89,2)</f>
        <v>0</v>
      </c>
      <c r="K89" s="217" t="s">
        <v>153</v>
      </c>
      <c r="L89" s="222"/>
      <c r="M89" s="223" t="s">
        <v>21</v>
      </c>
      <c r="N89" s="224" t="s">
        <v>44</v>
      </c>
      <c r="O89" s="81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166</v>
      </c>
      <c r="AT89" s="213" t="s">
        <v>163</v>
      </c>
      <c r="AU89" s="213" t="s">
        <v>80</v>
      </c>
      <c r="AY89" s="14" t="s">
        <v>148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80</v>
      </c>
      <c r="BK89" s="214">
        <f>ROUND(I89*H89,2)</f>
        <v>0</v>
      </c>
      <c r="BL89" s="14" t="s">
        <v>166</v>
      </c>
      <c r="BM89" s="213" t="s">
        <v>514</v>
      </c>
    </row>
    <row r="90" s="2" customFormat="1" ht="78" customHeight="1">
      <c r="A90" s="35"/>
      <c r="B90" s="36"/>
      <c r="C90" s="202" t="s">
        <v>158</v>
      </c>
      <c r="D90" s="202" t="s">
        <v>149</v>
      </c>
      <c r="E90" s="203" t="s">
        <v>198</v>
      </c>
      <c r="F90" s="204" t="s">
        <v>199</v>
      </c>
      <c r="G90" s="205" t="s">
        <v>161</v>
      </c>
      <c r="H90" s="206">
        <v>24</v>
      </c>
      <c r="I90" s="207"/>
      <c r="J90" s="208">
        <f>ROUND(I90*H90,2)</f>
        <v>0</v>
      </c>
      <c r="K90" s="204" t="s">
        <v>153</v>
      </c>
      <c r="L90" s="41"/>
      <c r="M90" s="209" t="s">
        <v>21</v>
      </c>
      <c r="N90" s="210" t="s">
        <v>44</v>
      </c>
      <c r="O90" s="81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147</v>
      </c>
      <c r="AT90" s="213" t="s">
        <v>149</v>
      </c>
      <c r="AU90" s="213" t="s">
        <v>80</v>
      </c>
      <c r="AY90" s="14" t="s">
        <v>148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80</v>
      </c>
      <c r="BK90" s="214">
        <f>ROUND(I90*H90,2)</f>
        <v>0</v>
      </c>
      <c r="BL90" s="14" t="s">
        <v>147</v>
      </c>
      <c r="BM90" s="213" t="s">
        <v>515</v>
      </c>
    </row>
    <row r="91" s="2" customFormat="1" ht="78" customHeight="1">
      <c r="A91" s="35"/>
      <c r="B91" s="36"/>
      <c r="C91" s="202" t="s">
        <v>147</v>
      </c>
      <c r="D91" s="202" t="s">
        <v>149</v>
      </c>
      <c r="E91" s="203" t="s">
        <v>516</v>
      </c>
      <c r="F91" s="204" t="s">
        <v>517</v>
      </c>
      <c r="G91" s="205" t="s">
        <v>161</v>
      </c>
      <c r="H91" s="206">
        <v>8</v>
      </c>
      <c r="I91" s="207"/>
      <c r="J91" s="208">
        <f>ROUND(I91*H91,2)</f>
        <v>0</v>
      </c>
      <c r="K91" s="204" t="s">
        <v>153</v>
      </c>
      <c r="L91" s="41"/>
      <c r="M91" s="209" t="s">
        <v>21</v>
      </c>
      <c r="N91" s="210" t="s">
        <v>44</v>
      </c>
      <c r="O91" s="81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147</v>
      </c>
      <c r="AT91" s="213" t="s">
        <v>149</v>
      </c>
      <c r="AU91" s="213" t="s">
        <v>80</v>
      </c>
      <c r="AY91" s="14" t="s">
        <v>148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80</v>
      </c>
      <c r="BK91" s="214">
        <f>ROUND(I91*H91,2)</f>
        <v>0</v>
      </c>
      <c r="BL91" s="14" t="s">
        <v>147</v>
      </c>
      <c r="BM91" s="213" t="s">
        <v>518</v>
      </c>
    </row>
    <row r="92" s="2" customFormat="1" ht="101.25" customHeight="1">
      <c r="A92" s="35"/>
      <c r="B92" s="36"/>
      <c r="C92" s="202" t="s">
        <v>168</v>
      </c>
      <c r="D92" s="202" t="s">
        <v>149</v>
      </c>
      <c r="E92" s="203" t="s">
        <v>232</v>
      </c>
      <c r="F92" s="204" t="s">
        <v>233</v>
      </c>
      <c r="G92" s="205" t="s">
        <v>161</v>
      </c>
      <c r="H92" s="206">
        <v>1</v>
      </c>
      <c r="I92" s="207"/>
      <c r="J92" s="208">
        <f>ROUND(I92*H92,2)</f>
        <v>0</v>
      </c>
      <c r="K92" s="204" t="s">
        <v>153</v>
      </c>
      <c r="L92" s="41"/>
      <c r="M92" s="209" t="s">
        <v>21</v>
      </c>
      <c r="N92" s="210" t="s">
        <v>44</v>
      </c>
      <c r="O92" s="81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3" t="s">
        <v>147</v>
      </c>
      <c r="AT92" s="213" t="s">
        <v>149</v>
      </c>
      <c r="AU92" s="213" t="s">
        <v>80</v>
      </c>
      <c r="AY92" s="14" t="s">
        <v>148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80</v>
      </c>
      <c r="BK92" s="214">
        <f>ROUND(I92*H92,2)</f>
        <v>0</v>
      </c>
      <c r="BL92" s="14" t="s">
        <v>147</v>
      </c>
      <c r="BM92" s="213" t="s">
        <v>519</v>
      </c>
    </row>
    <row r="93" s="2" customFormat="1" ht="33" customHeight="1">
      <c r="A93" s="35"/>
      <c r="B93" s="36"/>
      <c r="C93" s="202" t="s">
        <v>173</v>
      </c>
      <c r="D93" s="202" t="s">
        <v>149</v>
      </c>
      <c r="E93" s="203" t="s">
        <v>520</v>
      </c>
      <c r="F93" s="204" t="s">
        <v>521</v>
      </c>
      <c r="G93" s="205" t="s">
        <v>161</v>
      </c>
      <c r="H93" s="206">
        <v>2</v>
      </c>
      <c r="I93" s="207"/>
      <c r="J93" s="208">
        <f>ROUND(I93*H93,2)</f>
        <v>0</v>
      </c>
      <c r="K93" s="204" t="s">
        <v>153</v>
      </c>
      <c r="L93" s="41"/>
      <c r="M93" s="209" t="s">
        <v>21</v>
      </c>
      <c r="N93" s="210" t="s">
        <v>44</v>
      </c>
      <c r="O93" s="8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147</v>
      </c>
      <c r="AT93" s="213" t="s">
        <v>149</v>
      </c>
      <c r="AU93" s="213" t="s">
        <v>80</v>
      </c>
      <c r="AY93" s="14" t="s">
        <v>148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80</v>
      </c>
      <c r="BK93" s="214">
        <f>ROUND(I93*H93,2)</f>
        <v>0</v>
      </c>
      <c r="BL93" s="14" t="s">
        <v>147</v>
      </c>
      <c r="BM93" s="213" t="s">
        <v>522</v>
      </c>
    </row>
    <row r="94" s="2" customFormat="1" ht="24.15" customHeight="1">
      <c r="A94" s="35"/>
      <c r="B94" s="36"/>
      <c r="C94" s="202" t="s">
        <v>177</v>
      </c>
      <c r="D94" s="202" t="s">
        <v>149</v>
      </c>
      <c r="E94" s="203" t="s">
        <v>344</v>
      </c>
      <c r="F94" s="204" t="s">
        <v>345</v>
      </c>
      <c r="G94" s="205" t="s">
        <v>161</v>
      </c>
      <c r="H94" s="206">
        <v>4</v>
      </c>
      <c r="I94" s="207"/>
      <c r="J94" s="208">
        <f>ROUND(I94*H94,2)</f>
        <v>0</v>
      </c>
      <c r="K94" s="204" t="s">
        <v>153</v>
      </c>
      <c r="L94" s="41"/>
      <c r="M94" s="209" t="s">
        <v>21</v>
      </c>
      <c r="N94" s="210" t="s">
        <v>44</v>
      </c>
      <c r="O94" s="81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3" t="s">
        <v>147</v>
      </c>
      <c r="AT94" s="213" t="s">
        <v>149</v>
      </c>
      <c r="AU94" s="213" t="s">
        <v>80</v>
      </c>
      <c r="AY94" s="14" t="s">
        <v>148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4" t="s">
        <v>80</v>
      </c>
      <c r="BK94" s="214">
        <f>ROUND(I94*H94,2)</f>
        <v>0</v>
      </c>
      <c r="BL94" s="14" t="s">
        <v>147</v>
      </c>
      <c r="BM94" s="213" t="s">
        <v>523</v>
      </c>
    </row>
    <row r="95" s="2" customFormat="1" ht="66.75" customHeight="1">
      <c r="A95" s="35"/>
      <c r="B95" s="36"/>
      <c r="C95" s="202" t="s">
        <v>181</v>
      </c>
      <c r="D95" s="202" t="s">
        <v>149</v>
      </c>
      <c r="E95" s="203" t="s">
        <v>524</v>
      </c>
      <c r="F95" s="204" t="s">
        <v>525</v>
      </c>
      <c r="G95" s="205" t="s">
        <v>161</v>
      </c>
      <c r="H95" s="206">
        <v>8</v>
      </c>
      <c r="I95" s="207"/>
      <c r="J95" s="208">
        <f>ROUND(I95*H95,2)</f>
        <v>0</v>
      </c>
      <c r="K95" s="204" t="s">
        <v>153</v>
      </c>
      <c r="L95" s="41"/>
      <c r="M95" s="209" t="s">
        <v>21</v>
      </c>
      <c r="N95" s="210" t="s">
        <v>44</v>
      </c>
      <c r="O95" s="81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3" t="s">
        <v>147</v>
      </c>
      <c r="AT95" s="213" t="s">
        <v>149</v>
      </c>
      <c r="AU95" s="213" t="s">
        <v>80</v>
      </c>
      <c r="AY95" s="14" t="s">
        <v>148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80</v>
      </c>
      <c r="BK95" s="214">
        <f>ROUND(I95*H95,2)</f>
        <v>0</v>
      </c>
      <c r="BL95" s="14" t="s">
        <v>147</v>
      </c>
      <c r="BM95" s="213" t="s">
        <v>526</v>
      </c>
    </row>
    <row r="96" s="2" customFormat="1" ht="49.05" customHeight="1">
      <c r="A96" s="35"/>
      <c r="B96" s="36"/>
      <c r="C96" s="215" t="s">
        <v>185</v>
      </c>
      <c r="D96" s="215" t="s">
        <v>163</v>
      </c>
      <c r="E96" s="216" t="s">
        <v>527</v>
      </c>
      <c r="F96" s="217" t="s">
        <v>528</v>
      </c>
      <c r="G96" s="218" t="s">
        <v>161</v>
      </c>
      <c r="H96" s="219">
        <v>8</v>
      </c>
      <c r="I96" s="220"/>
      <c r="J96" s="221">
        <f>ROUND(I96*H96,2)</f>
        <v>0</v>
      </c>
      <c r="K96" s="217" t="s">
        <v>153</v>
      </c>
      <c r="L96" s="222"/>
      <c r="M96" s="223" t="s">
        <v>21</v>
      </c>
      <c r="N96" s="224" t="s">
        <v>44</v>
      </c>
      <c r="O96" s="81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3" t="s">
        <v>166</v>
      </c>
      <c r="AT96" s="213" t="s">
        <v>163</v>
      </c>
      <c r="AU96" s="213" t="s">
        <v>80</v>
      </c>
      <c r="AY96" s="14" t="s">
        <v>148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80</v>
      </c>
      <c r="BK96" s="214">
        <f>ROUND(I96*H96,2)</f>
        <v>0</v>
      </c>
      <c r="BL96" s="14" t="s">
        <v>166</v>
      </c>
      <c r="BM96" s="213" t="s">
        <v>529</v>
      </c>
    </row>
    <row r="97" s="2" customFormat="1" ht="24.15" customHeight="1">
      <c r="A97" s="35"/>
      <c r="B97" s="36"/>
      <c r="C97" s="215" t="s">
        <v>189</v>
      </c>
      <c r="D97" s="215" t="s">
        <v>163</v>
      </c>
      <c r="E97" s="216" t="s">
        <v>530</v>
      </c>
      <c r="F97" s="217" t="s">
        <v>531</v>
      </c>
      <c r="G97" s="218" t="s">
        <v>161</v>
      </c>
      <c r="H97" s="219">
        <v>16</v>
      </c>
      <c r="I97" s="220"/>
      <c r="J97" s="221">
        <f>ROUND(I97*H97,2)</f>
        <v>0</v>
      </c>
      <c r="K97" s="217" t="s">
        <v>153</v>
      </c>
      <c r="L97" s="222"/>
      <c r="M97" s="223" t="s">
        <v>21</v>
      </c>
      <c r="N97" s="224" t="s">
        <v>44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166</v>
      </c>
      <c r="AT97" s="213" t="s">
        <v>163</v>
      </c>
      <c r="AU97" s="213" t="s">
        <v>80</v>
      </c>
      <c r="AY97" s="14" t="s">
        <v>148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80</v>
      </c>
      <c r="BK97" s="214">
        <f>ROUND(I97*H97,2)</f>
        <v>0</v>
      </c>
      <c r="BL97" s="14" t="s">
        <v>166</v>
      </c>
      <c r="BM97" s="213" t="s">
        <v>532</v>
      </c>
    </row>
    <row r="98" s="2" customFormat="1" ht="24.15" customHeight="1">
      <c r="A98" s="35"/>
      <c r="B98" s="36"/>
      <c r="C98" s="202" t="s">
        <v>193</v>
      </c>
      <c r="D98" s="202" t="s">
        <v>149</v>
      </c>
      <c r="E98" s="203" t="s">
        <v>533</v>
      </c>
      <c r="F98" s="204" t="s">
        <v>534</v>
      </c>
      <c r="G98" s="205" t="s">
        <v>161</v>
      </c>
      <c r="H98" s="206">
        <v>2</v>
      </c>
      <c r="I98" s="207"/>
      <c r="J98" s="208">
        <f>ROUND(I98*H98,2)</f>
        <v>0</v>
      </c>
      <c r="K98" s="204" t="s">
        <v>153</v>
      </c>
      <c r="L98" s="41"/>
      <c r="M98" s="209" t="s">
        <v>21</v>
      </c>
      <c r="N98" s="210" t="s">
        <v>44</v>
      </c>
      <c r="O98" s="81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3" t="s">
        <v>147</v>
      </c>
      <c r="AT98" s="213" t="s">
        <v>149</v>
      </c>
      <c r="AU98" s="213" t="s">
        <v>80</v>
      </c>
      <c r="AY98" s="14" t="s">
        <v>148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80</v>
      </c>
      <c r="BK98" s="214">
        <f>ROUND(I98*H98,2)</f>
        <v>0</v>
      </c>
      <c r="BL98" s="14" t="s">
        <v>147</v>
      </c>
      <c r="BM98" s="213" t="s">
        <v>535</v>
      </c>
    </row>
    <row r="99" s="2" customFormat="1" ht="24.15" customHeight="1">
      <c r="A99" s="35"/>
      <c r="B99" s="36"/>
      <c r="C99" s="215" t="s">
        <v>197</v>
      </c>
      <c r="D99" s="215" t="s">
        <v>163</v>
      </c>
      <c r="E99" s="216" t="s">
        <v>536</v>
      </c>
      <c r="F99" s="217" t="s">
        <v>537</v>
      </c>
      <c r="G99" s="218" t="s">
        <v>161</v>
      </c>
      <c r="H99" s="219">
        <v>2</v>
      </c>
      <c r="I99" s="220"/>
      <c r="J99" s="221">
        <f>ROUND(I99*H99,2)</f>
        <v>0</v>
      </c>
      <c r="K99" s="217" t="s">
        <v>153</v>
      </c>
      <c r="L99" s="222"/>
      <c r="M99" s="223" t="s">
        <v>21</v>
      </c>
      <c r="N99" s="224" t="s">
        <v>44</v>
      </c>
      <c r="O99" s="81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3" t="s">
        <v>166</v>
      </c>
      <c r="AT99" s="213" t="s">
        <v>163</v>
      </c>
      <c r="AU99" s="213" t="s">
        <v>80</v>
      </c>
      <c r="AY99" s="14" t="s">
        <v>148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80</v>
      </c>
      <c r="BK99" s="214">
        <f>ROUND(I99*H99,2)</f>
        <v>0</v>
      </c>
      <c r="BL99" s="14" t="s">
        <v>166</v>
      </c>
      <c r="BM99" s="213" t="s">
        <v>538</v>
      </c>
    </row>
    <row r="100" s="2" customFormat="1" ht="16.5" customHeight="1">
      <c r="A100" s="35"/>
      <c r="B100" s="36"/>
      <c r="C100" s="202" t="s">
        <v>201</v>
      </c>
      <c r="D100" s="202" t="s">
        <v>149</v>
      </c>
      <c r="E100" s="203" t="s">
        <v>539</v>
      </c>
      <c r="F100" s="204" t="s">
        <v>540</v>
      </c>
      <c r="G100" s="205" t="s">
        <v>161</v>
      </c>
      <c r="H100" s="206">
        <v>2</v>
      </c>
      <c r="I100" s="207"/>
      <c r="J100" s="208">
        <f>ROUND(I100*H100,2)</f>
        <v>0</v>
      </c>
      <c r="K100" s="204" t="s">
        <v>153</v>
      </c>
      <c r="L100" s="41"/>
      <c r="M100" s="209" t="s">
        <v>21</v>
      </c>
      <c r="N100" s="210" t="s">
        <v>44</v>
      </c>
      <c r="O100" s="81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3" t="s">
        <v>147</v>
      </c>
      <c r="AT100" s="213" t="s">
        <v>149</v>
      </c>
      <c r="AU100" s="213" t="s">
        <v>80</v>
      </c>
      <c r="AY100" s="14" t="s">
        <v>148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80</v>
      </c>
      <c r="BK100" s="214">
        <f>ROUND(I100*H100,2)</f>
        <v>0</v>
      </c>
      <c r="BL100" s="14" t="s">
        <v>147</v>
      </c>
      <c r="BM100" s="213" t="s">
        <v>541</v>
      </c>
    </row>
    <row r="101" s="2" customFormat="1" ht="16.5" customHeight="1">
      <c r="A101" s="35"/>
      <c r="B101" s="36"/>
      <c r="C101" s="202" t="s">
        <v>205</v>
      </c>
      <c r="D101" s="202" t="s">
        <v>149</v>
      </c>
      <c r="E101" s="203" t="s">
        <v>542</v>
      </c>
      <c r="F101" s="204" t="s">
        <v>543</v>
      </c>
      <c r="G101" s="205" t="s">
        <v>161</v>
      </c>
      <c r="H101" s="206">
        <v>2</v>
      </c>
      <c r="I101" s="207"/>
      <c r="J101" s="208">
        <f>ROUND(I101*H101,2)</f>
        <v>0</v>
      </c>
      <c r="K101" s="204" t="s">
        <v>153</v>
      </c>
      <c r="L101" s="41"/>
      <c r="M101" s="209" t="s">
        <v>21</v>
      </c>
      <c r="N101" s="210" t="s">
        <v>44</v>
      </c>
      <c r="O101" s="8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3" t="s">
        <v>147</v>
      </c>
      <c r="AT101" s="213" t="s">
        <v>149</v>
      </c>
      <c r="AU101" s="213" t="s">
        <v>80</v>
      </c>
      <c r="AY101" s="14" t="s">
        <v>148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80</v>
      </c>
      <c r="BK101" s="214">
        <f>ROUND(I101*H101,2)</f>
        <v>0</v>
      </c>
      <c r="BL101" s="14" t="s">
        <v>147</v>
      </c>
      <c r="BM101" s="213" t="s">
        <v>544</v>
      </c>
    </row>
    <row r="102" s="2" customFormat="1" ht="24.15" customHeight="1">
      <c r="A102" s="35"/>
      <c r="B102" s="36"/>
      <c r="C102" s="215" t="s">
        <v>8</v>
      </c>
      <c r="D102" s="215" t="s">
        <v>163</v>
      </c>
      <c r="E102" s="216" t="s">
        <v>545</v>
      </c>
      <c r="F102" s="217" t="s">
        <v>546</v>
      </c>
      <c r="G102" s="218" t="s">
        <v>161</v>
      </c>
      <c r="H102" s="219">
        <v>2</v>
      </c>
      <c r="I102" s="220"/>
      <c r="J102" s="221">
        <f>ROUND(I102*H102,2)</f>
        <v>0</v>
      </c>
      <c r="K102" s="217" t="s">
        <v>153</v>
      </c>
      <c r="L102" s="222"/>
      <c r="M102" s="223" t="s">
        <v>21</v>
      </c>
      <c r="N102" s="224" t="s">
        <v>44</v>
      </c>
      <c r="O102" s="81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3" t="s">
        <v>166</v>
      </c>
      <c r="AT102" s="213" t="s">
        <v>163</v>
      </c>
      <c r="AU102" s="213" t="s">
        <v>80</v>
      </c>
      <c r="AY102" s="14" t="s">
        <v>148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80</v>
      </c>
      <c r="BK102" s="214">
        <f>ROUND(I102*H102,2)</f>
        <v>0</v>
      </c>
      <c r="BL102" s="14" t="s">
        <v>166</v>
      </c>
      <c r="BM102" s="213" t="s">
        <v>547</v>
      </c>
    </row>
    <row r="103" s="2" customFormat="1" ht="21.75" customHeight="1">
      <c r="A103" s="35"/>
      <c r="B103" s="36"/>
      <c r="C103" s="202" t="s">
        <v>212</v>
      </c>
      <c r="D103" s="202" t="s">
        <v>149</v>
      </c>
      <c r="E103" s="203" t="s">
        <v>422</v>
      </c>
      <c r="F103" s="204" t="s">
        <v>423</v>
      </c>
      <c r="G103" s="205" t="s">
        <v>161</v>
      </c>
      <c r="H103" s="206">
        <v>4</v>
      </c>
      <c r="I103" s="207"/>
      <c r="J103" s="208">
        <f>ROUND(I103*H103,2)</f>
        <v>0</v>
      </c>
      <c r="K103" s="204" t="s">
        <v>153</v>
      </c>
      <c r="L103" s="41"/>
      <c r="M103" s="209" t="s">
        <v>21</v>
      </c>
      <c r="N103" s="210" t="s">
        <v>44</v>
      </c>
      <c r="O103" s="8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3" t="s">
        <v>147</v>
      </c>
      <c r="AT103" s="213" t="s">
        <v>149</v>
      </c>
      <c r="AU103" s="213" t="s">
        <v>80</v>
      </c>
      <c r="AY103" s="14" t="s">
        <v>148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80</v>
      </c>
      <c r="BK103" s="214">
        <f>ROUND(I103*H103,2)</f>
        <v>0</v>
      </c>
      <c r="BL103" s="14" t="s">
        <v>147</v>
      </c>
      <c r="BM103" s="213" t="s">
        <v>548</v>
      </c>
    </row>
    <row r="104" s="2" customFormat="1" ht="33" customHeight="1">
      <c r="A104" s="35"/>
      <c r="B104" s="36"/>
      <c r="C104" s="215" t="s">
        <v>216</v>
      </c>
      <c r="D104" s="215" t="s">
        <v>163</v>
      </c>
      <c r="E104" s="216" t="s">
        <v>549</v>
      </c>
      <c r="F104" s="217" t="s">
        <v>550</v>
      </c>
      <c r="G104" s="218" t="s">
        <v>161</v>
      </c>
      <c r="H104" s="219">
        <v>4</v>
      </c>
      <c r="I104" s="220"/>
      <c r="J104" s="221">
        <f>ROUND(I104*H104,2)</f>
        <v>0</v>
      </c>
      <c r="K104" s="217" t="s">
        <v>153</v>
      </c>
      <c r="L104" s="222"/>
      <c r="M104" s="223" t="s">
        <v>21</v>
      </c>
      <c r="N104" s="224" t="s">
        <v>44</v>
      </c>
      <c r="O104" s="81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3" t="s">
        <v>166</v>
      </c>
      <c r="AT104" s="213" t="s">
        <v>163</v>
      </c>
      <c r="AU104" s="213" t="s">
        <v>80</v>
      </c>
      <c r="AY104" s="14" t="s">
        <v>148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4" t="s">
        <v>80</v>
      </c>
      <c r="BK104" s="214">
        <f>ROUND(I104*H104,2)</f>
        <v>0</v>
      </c>
      <c r="BL104" s="14" t="s">
        <v>166</v>
      </c>
      <c r="BM104" s="213" t="s">
        <v>551</v>
      </c>
    </row>
    <row r="105" s="2" customFormat="1" ht="37.8" customHeight="1">
      <c r="A105" s="35"/>
      <c r="B105" s="36"/>
      <c r="C105" s="202" t="s">
        <v>220</v>
      </c>
      <c r="D105" s="202" t="s">
        <v>149</v>
      </c>
      <c r="E105" s="203" t="s">
        <v>552</v>
      </c>
      <c r="F105" s="204" t="s">
        <v>553</v>
      </c>
      <c r="G105" s="205" t="s">
        <v>161</v>
      </c>
      <c r="H105" s="206">
        <v>2</v>
      </c>
      <c r="I105" s="207"/>
      <c r="J105" s="208">
        <f>ROUND(I105*H105,2)</f>
        <v>0</v>
      </c>
      <c r="K105" s="204" t="s">
        <v>153</v>
      </c>
      <c r="L105" s="41"/>
      <c r="M105" s="209" t="s">
        <v>21</v>
      </c>
      <c r="N105" s="210" t="s">
        <v>44</v>
      </c>
      <c r="O105" s="81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3" t="s">
        <v>147</v>
      </c>
      <c r="AT105" s="213" t="s">
        <v>149</v>
      </c>
      <c r="AU105" s="213" t="s">
        <v>80</v>
      </c>
      <c r="AY105" s="14" t="s">
        <v>148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80</v>
      </c>
      <c r="BK105" s="214">
        <f>ROUND(I105*H105,2)</f>
        <v>0</v>
      </c>
      <c r="BL105" s="14" t="s">
        <v>147</v>
      </c>
      <c r="BM105" s="213" t="s">
        <v>554</v>
      </c>
    </row>
    <row r="106" s="2" customFormat="1" ht="24.15" customHeight="1">
      <c r="A106" s="35"/>
      <c r="B106" s="36"/>
      <c r="C106" s="215" t="s">
        <v>224</v>
      </c>
      <c r="D106" s="215" t="s">
        <v>163</v>
      </c>
      <c r="E106" s="216" t="s">
        <v>555</v>
      </c>
      <c r="F106" s="217" t="s">
        <v>556</v>
      </c>
      <c r="G106" s="218" t="s">
        <v>161</v>
      </c>
      <c r="H106" s="219">
        <v>2</v>
      </c>
      <c r="I106" s="220"/>
      <c r="J106" s="221">
        <f>ROUND(I106*H106,2)</f>
        <v>0</v>
      </c>
      <c r="K106" s="217" t="s">
        <v>153</v>
      </c>
      <c r="L106" s="222"/>
      <c r="M106" s="223" t="s">
        <v>21</v>
      </c>
      <c r="N106" s="224" t="s">
        <v>44</v>
      </c>
      <c r="O106" s="81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3" t="s">
        <v>166</v>
      </c>
      <c r="AT106" s="213" t="s">
        <v>163</v>
      </c>
      <c r="AU106" s="213" t="s">
        <v>80</v>
      </c>
      <c r="AY106" s="14" t="s">
        <v>148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4" t="s">
        <v>80</v>
      </c>
      <c r="BK106" s="214">
        <f>ROUND(I106*H106,2)</f>
        <v>0</v>
      </c>
      <c r="BL106" s="14" t="s">
        <v>166</v>
      </c>
      <c r="BM106" s="213" t="s">
        <v>557</v>
      </c>
    </row>
    <row r="107" s="2" customFormat="1" ht="24.15" customHeight="1">
      <c r="A107" s="35"/>
      <c r="B107" s="36"/>
      <c r="C107" s="202" t="s">
        <v>228</v>
      </c>
      <c r="D107" s="202" t="s">
        <v>149</v>
      </c>
      <c r="E107" s="203" t="s">
        <v>558</v>
      </c>
      <c r="F107" s="204" t="s">
        <v>559</v>
      </c>
      <c r="G107" s="205" t="s">
        <v>161</v>
      </c>
      <c r="H107" s="206">
        <v>2</v>
      </c>
      <c r="I107" s="207"/>
      <c r="J107" s="208">
        <f>ROUND(I107*H107,2)</f>
        <v>0</v>
      </c>
      <c r="K107" s="204" t="s">
        <v>153</v>
      </c>
      <c r="L107" s="41"/>
      <c r="M107" s="209" t="s">
        <v>21</v>
      </c>
      <c r="N107" s="210" t="s">
        <v>44</v>
      </c>
      <c r="O107" s="8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3" t="s">
        <v>147</v>
      </c>
      <c r="AT107" s="213" t="s">
        <v>149</v>
      </c>
      <c r="AU107" s="213" t="s">
        <v>80</v>
      </c>
      <c r="AY107" s="14" t="s">
        <v>148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4" t="s">
        <v>80</v>
      </c>
      <c r="BK107" s="214">
        <f>ROUND(I107*H107,2)</f>
        <v>0</v>
      </c>
      <c r="BL107" s="14" t="s">
        <v>147</v>
      </c>
      <c r="BM107" s="213" t="s">
        <v>560</v>
      </c>
    </row>
    <row r="108" s="2" customFormat="1" ht="37.8" customHeight="1">
      <c r="A108" s="35"/>
      <c r="B108" s="36"/>
      <c r="C108" s="215" t="s">
        <v>7</v>
      </c>
      <c r="D108" s="215" t="s">
        <v>163</v>
      </c>
      <c r="E108" s="216" t="s">
        <v>561</v>
      </c>
      <c r="F108" s="217" t="s">
        <v>562</v>
      </c>
      <c r="G108" s="218" t="s">
        <v>161</v>
      </c>
      <c r="H108" s="219">
        <v>12</v>
      </c>
      <c r="I108" s="220"/>
      <c r="J108" s="221">
        <f>ROUND(I108*H108,2)</f>
        <v>0</v>
      </c>
      <c r="K108" s="217" t="s">
        <v>153</v>
      </c>
      <c r="L108" s="222"/>
      <c r="M108" s="223" t="s">
        <v>21</v>
      </c>
      <c r="N108" s="224" t="s">
        <v>44</v>
      </c>
      <c r="O108" s="81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3" t="s">
        <v>166</v>
      </c>
      <c r="AT108" s="213" t="s">
        <v>163</v>
      </c>
      <c r="AU108" s="213" t="s">
        <v>80</v>
      </c>
      <c r="AY108" s="14" t="s">
        <v>148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80</v>
      </c>
      <c r="BK108" s="214">
        <f>ROUND(I108*H108,2)</f>
        <v>0</v>
      </c>
      <c r="BL108" s="14" t="s">
        <v>166</v>
      </c>
      <c r="BM108" s="213" t="s">
        <v>563</v>
      </c>
    </row>
    <row r="109" s="2" customFormat="1" ht="37.8" customHeight="1">
      <c r="A109" s="35"/>
      <c r="B109" s="36"/>
      <c r="C109" s="215" t="s">
        <v>235</v>
      </c>
      <c r="D109" s="215" t="s">
        <v>163</v>
      </c>
      <c r="E109" s="216" t="s">
        <v>564</v>
      </c>
      <c r="F109" s="217" t="s">
        <v>565</v>
      </c>
      <c r="G109" s="218" t="s">
        <v>161</v>
      </c>
      <c r="H109" s="219">
        <v>4</v>
      </c>
      <c r="I109" s="220"/>
      <c r="J109" s="221">
        <f>ROUND(I109*H109,2)</f>
        <v>0</v>
      </c>
      <c r="K109" s="217" t="s">
        <v>153</v>
      </c>
      <c r="L109" s="222"/>
      <c r="M109" s="223" t="s">
        <v>21</v>
      </c>
      <c r="N109" s="224" t="s">
        <v>44</v>
      </c>
      <c r="O109" s="81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3" t="s">
        <v>166</v>
      </c>
      <c r="AT109" s="213" t="s">
        <v>163</v>
      </c>
      <c r="AU109" s="213" t="s">
        <v>80</v>
      </c>
      <c r="AY109" s="14" t="s">
        <v>148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4" t="s">
        <v>80</v>
      </c>
      <c r="BK109" s="214">
        <f>ROUND(I109*H109,2)</f>
        <v>0</v>
      </c>
      <c r="BL109" s="14" t="s">
        <v>166</v>
      </c>
      <c r="BM109" s="213" t="s">
        <v>566</v>
      </c>
    </row>
    <row r="110" s="2" customFormat="1" ht="24.15" customHeight="1">
      <c r="A110" s="35"/>
      <c r="B110" s="36"/>
      <c r="C110" s="202" t="s">
        <v>299</v>
      </c>
      <c r="D110" s="202" t="s">
        <v>149</v>
      </c>
      <c r="E110" s="203" t="s">
        <v>567</v>
      </c>
      <c r="F110" s="204" t="s">
        <v>568</v>
      </c>
      <c r="G110" s="205" t="s">
        <v>161</v>
      </c>
      <c r="H110" s="206">
        <v>2</v>
      </c>
      <c r="I110" s="207"/>
      <c r="J110" s="208">
        <f>ROUND(I110*H110,2)</f>
        <v>0</v>
      </c>
      <c r="K110" s="204" t="s">
        <v>153</v>
      </c>
      <c r="L110" s="41"/>
      <c r="M110" s="236" t="s">
        <v>21</v>
      </c>
      <c r="N110" s="237" t="s">
        <v>44</v>
      </c>
      <c r="O110" s="227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3" t="s">
        <v>147</v>
      </c>
      <c r="AT110" s="213" t="s">
        <v>149</v>
      </c>
      <c r="AU110" s="213" t="s">
        <v>80</v>
      </c>
      <c r="AY110" s="14" t="s">
        <v>148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4" t="s">
        <v>80</v>
      </c>
      <c r="BK110" s="214">
        <f>ROUND(I110*H110,2)</f>
        <v>0</v>
      </c>
      <c r="BL110" s="14" t="s">
        <v>147</v>
      </c>
      <c r="BM110" s="213" t="s">
        <v>569</v>
      </c>
    </row>
    <row r="111" s="2" customFormat="1" ht="6.96" customHeight="1">
      <c r="A111" s="35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41"/>
      <c r="M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</sheetData>
  <sheetProtection sheet="1" autoFilter="0" formatColumns="0" formatRows="0" objects="1" scenarios="1" spinCount="100000" saltValue="RhibB0CX84tuXcGscd8UnQQlcxEfy+sQu5GFdhkY4zcTm6Xq48SE7gy+t1RfnZOnOZVSVqsSPBRf5JWkUGZr8A==" hashValue="VTKywIZ+tkYNOQzeeqU6LA1Wo3n3lN453RgQva425KpR6UeigZAifEo1wwh9Vc3h4kP9vKcdeiJGazWzeZpB+A==" algorithmName="SHA-512" password="CC35"/>
  <autoFilter ref="C85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82</v>
      </c>
    </row>
    <row r="4" s="1" customFormat="1" ht="24.96" customHeight="1">
      <c r="B4" s="17"/>
      <c r="D4" s="137" t="s">
        <v>122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26.25" customHeight="1">
      <c r="B7" s="17"/>
      <c r="E7" s="140" t="str">
        <f>'Rekapitulace zakázky'!K6</f>
        <v>Údržba, opravy a odstraňování závad u SSZT 2022-23 – Oprava ovládání ZZ v úseku Olomouc - Krnov</v>
      </c>
      <c r="F7" s="139"/>
      <c r="G7" s="139"/>
      <c r="H7" s="139"/>
      <c r="L7" s="17"/>
    </row>
    <row r="8" s="1" customFormat="1" ht="12" customHeight="1">
      <c r="B8" s="17"/>
      <c r="D8" s="139" t="s">
        <v>123</v>
      </c>
      <c r="L8" s="17"/>
    </row>
    <row r="9" s="2" customFormat="1" ht="16.5" customHeight="1">
      <c r="A9" s="35"/>
      <c r="B9" s="41"/>
      <c r="C9" s="35"/>
      <c r="D9" s="35"/>
      <c r="E9" s="140" t="s">
        <v>509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125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570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zakázky'!AN8</f>
        <v>7. 11. 2022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0"/>
      <c r="G20" s="130"/>
      <c r="H20" s="130"/>
      <c r="I20" s="139" t="s">
        <v>29</v>
      </c>
      <c r="J20" s="30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tr">
        <f>IF('Rekapitulace zakázky'!AN16="","",'Rekapitulace zakázky'!AN16)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zakázky'!E17="","",'Rekapitulace zakázky'!E17)</f>
        <v xml:space="preserve"> </v>
      </c>
      <c r="F23" s="35"/>
      <c r="G23" s="35"/>
      <c r="H23" s="35"/>
      <c r="I23" s="139" t="s">
        <v>29</v>
      </c>
      <c r="J23" s="130" t="str">
        <f>IF('Rekapitulace zakázky'!AN17="","",'Rekapitulace zakázky'!AN17)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36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37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39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41</v>
      </c>
      <c r="G34" s="35"/>
      <c r="H34" s="35"/>
      <c r="I34" s="151" t="s">
        <v>40</v>
      </c>
      <c r="J34" s="151" t="s">
        <v>42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43</v>
      </c>
      <c r="E35" s="139" t="s">
        <v>44</v>
      </c>
      <c r="F35" s="153">
        <f>ROUND((SUM(BE86:BE96)),  2)</f>
        <v>0</v>
      </c>
      <c r="G35" s="35"/>
      <c r="H35" s="35"/>
      <c r="I35" s="154">
        <v>0.20999999999999999</v>
      </c>
      <c r="J35" s="153">
        <f>ROUND(((SUM(BE86:BE96))*I35),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45</v>
      </c>
      <c r="F36" s="153">
        <f>ROUND((SUM(BF86:BF96)),  2)</f>
        <v>0</v>
      </c>
      <c r="G36" s="35"/>
      <c r="H36" s="35"/>
      <c r="I36" s="154">
        <v>0.14999999999999999</v>
      </c>
      <c r="J36" s="153">
        <f>ROUND(((SUM(BF86:BF96))*I36),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3">
        <f>ROUND((SUM(BG86:BG96)),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47</v>
      </c>
      <c r="F38" s="153">
        <f>ROUND((SUM(BH86:BH96)),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48</v>
      </c>
      <c r="F39" s="153">
        <f>ROUND((SUM(BI86:BI96)),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49</v>
      </c>
      <c r="E41" s="157"/>
      <c r="F41" s="157"/>
      <c r="G41" s="158" t="s">
        <v>50</v>
      </c>
      <c r="H41" s="159" t="s">
        <v>51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127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66" t="str">
        <f>E7</f>
        <v>Údržba, opravy a odstraňování závad u SSZT 2022-23 – Oprava ovládání ZZ v úseku Olomouc - Krnov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123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509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125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02-02 - ÚRS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Dětřichov nad Bystřicí - Moravský Beroun</v>
      </c>
      <c r="G56" s="37"/>
      <c r="H56" s="37"/>
      <c r="I56" s="29" t="s">
        <v>24</v>
      </c>
      <c r="J56" s="69" t="str">
        <f>IF(J14="","",J14)</f>
        <v>7. 11. 2022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26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Jana Kotasková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128</v>
      </c>
      <c r="D61" s="168"/>
      <c r="E61" s="168"/>
      <c r="F61" s="168"/>
      <c r="G61" s="168"/>
      <c r="H61" s="168"/>
      <c r="I61" s="168"/>
      <c r="J61" s="169" t="s">
        <v>129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71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130</v>
      </c>
    </row>
    <row r="64" s="9" customFormat="1" ht="24.96" customHeight="1">
      <c r="A64" s="9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132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66" t="str">
        <f>E7</f>
        <v>Údržba, opravy a odstraňování závad u SSZT 2022-23 – Oprava ovládání ZZ v úseku Olomouc - Krnov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123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509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125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02-02 - ÚRS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22</v>
      </c>
      <c r="D80" s="37"/>
      <c r="E80" s="37"/>
      <c r="F80" s="24" t="str">
        <f>F14</f>
        <v>Dětřichov nad Bystřicí - Moravský Beroun</v>
      </c>
      <c r="G80" s="37"/>
      <c r="H80" s="37"/>
      <c r="I80" s="29" t="s">
        <v>24</v>
      </c>
      <c r="J80" s="69" t="str">
        <f>IF(J14="","",J14)</f>
        <v>7. 11. 2022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26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32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IF(E20="","",E20)</f>
        <v>Vyplň údaj</v>
      </c>
      <c r="G83" s="37"/>
      <c r="H83" s="37"/>
      <c r="I83" s="29" t="s">
        <v>35</v>
      </c>
      <c r="J83" s="33" t="str">
        <f>E26</f>
        <v>Jana Kotasková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133</v>
      </c>
      <c r="D85" s="180" t="s">
        <v>58</v>
      </c>
      <c r="E85" s="180" t="s">
        <v>54</v>
      </c>
      <c r="F85" s="180" t="s">
        <v>55</v>
      </c>
      <c r="G85" s="180" t="s">
        <v>134</v>
      </c>
      <c r="H85" s="180" t="s">
        <v>135</v>
      </c>
      <c r="I85" s="180" t="s">
        <v>136</v>
      </c>
      <c r="J85" s="180" t="s">
        <v>129</v>
      </c>
      <c r="K85" s="181" t="s">
        <v>137</v>
      </c>
      <c r="L85" s="182"/>
      <c r="M85" s="89" t="s">
        <v>21</v>
      </c>
      <c r="N85" s="90" t="s">
        <v>43</v>
      </c>
      <c r="O85" s="90" t="s">
        <v>138</v>
      </c>
      <c r="P85" s="90" t="s">
        <v>139</v>
      </c>
      <c r="Q85" s="90" t="s">
        <v>140</v>
      </c>
      <c r="R85" s="90" t="s">
        <v>141</v>
      </c>
      <c r="S85" s="90" t="s">
        <v>142</v>
      </c>
      <c r="T85" s="91" t="s">
        <v>143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144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0.33460000000000006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72</v>
      </c>
      <c r="AU86" s="14" t="s">
        <v>130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72</v>
      </c>
      <c r="E87" s="191" t="s">
        <v>145</v>
      </c>
      <c r="F87" s="191" t="s">
        <v>146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SUM(P88:P96)</f>
        <v>0</v>
      </c>
      <c r="Q87" s="196"/>
      <c r="R87" s="197">
        <f>SUM(R88:R96)</f>
        <v>0.33460000000000006</v>
      </c>
      <c r="S87" s="196"/>
      <c r="T87" s="198">
        <f>SUM(T88:T96)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147</v>
      </c>
      <c r="AT87" s="200" t="s">
        <v>72</v>
      </c>
      <c r="AU87" s="200" t="s">
        <v>73</v>
      </c>
      <c r="AY87" s="199" t="s">
        <v>148</v>
      </c>
      <c r="BK87" s="201">
        <f>SUM(BK88:BK96)</f>
        <v>0</v>
      </c>
    </row>
    <row r="88" s="2" customFormat="1" ht="44.25" customHeight="1">
      <c r="A88" s="35"/>
      <c r="B88" s="36"/>
      <c r="C88" s="202" t="s">
        <v>80</v>
      </c>
      <c r="D88" s="202" t="s">
        <v>149</v>
      </c>
      <c r="E88" s="203" t="s">
        <v>571</v>
      </c>
      <c r="F88" s="204" t="s">
        <v>572</v>
      </c>
      <c r="G88" s="205" t="s">
        <v>573</v>
      </c>
      <c r="H88" s="206">
        <v>100</v>
      </c>
      <c r="I88" s="207"/>
      <c r="J88" s="208">
        <f>ROUND(I88*H88,2)</f>
        <v>0</v>
      </c>
      <c r="K88" s="204" t="s">
        <v>505</v>
      </c>
      <c r="L88" s="41"/>
      <c r="M88" s="209" t="s">
        <v>21</v>
      </c>
      <c r="N88" s="210" t="s">
        <v>44</v>
      </c>
      <c r="O88" s="81"/>
      <c r="P88" s="211">
        <f>O88*H88</f>
        <v>0</v>
      </c>
      <c r="Q88" s="211">
        <v>2.0000000000000002E-05</v>
      </c>
      <c r="R88" s="211">
        <f>Q88*H88</f>
        <v>0.002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147</v>
      </c>
      <c r="AT88" s="213" t="s">
        <v>149</v>
      </c>
      <c r="AU88" s="213" t="s">
        <v>80</v>
      </c>
      <c r="AY88" s="14" t="s">
        <v>148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80</v>
      </c>
      <c r="BK88" s="214">
        <f>ROUND(I88*H88,2)</f>
        <v>0</v>
      </c>
      <c r="BL88" s="14" t="s">
        <v>147</v>
      </c>
      <c r="BM88" s="213" t="s">
        <v>574</v>
      </c>
    </row>
    <row r="89" s="2" customFormat="1">
      <c r="A89" s="35"/>
      <c r="B89" s="36"/>
      <c r="C89" s="37"/>
      <c r="D89" s="230" t="s">
        <v>507</v>
      </c>
      <c r="E89" s="37"/>
      <c r="F89" s="231" t="s">
        <v>575</v>
      </c>
      <c r="G89" s="37"/>
      <c r="H89" s="37"/>
      <c r="I89" s="232"/>
      <c r="J89" s="37"/>
      <c r="K89" s="37"/>
      <c r="L89" s="41"/>
      <c r="M89" s="238"/>
      <c r="N89" s="23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507</v>
      </c>
      <c r="AU89" s="14" t="s">
        <v>80</v>
      </c>
    </row>
    <row r="90" s="2" customFormat="1" ht="44.25" customHeight="1">
      <c r="A90" s="35"/>
      <c r="B90" s="36"/>
      <c r="C90" s="202" t="s">
        <v>82</v>
      </c>
      <c r="D90" s="202" t="s">
        <v>149</v>
      </c>
      <c r="E90" s="203" t="s">
        <v>576</v>
      </c>
      <c r="F90" s="204" t="s">
        <v>577</v>
      </c>
      <c r="G90" s="205" t="s">
        <v>171</v>
      </c>
      <c r="H90" s="206">
        <v>20</v>
      </c>
      <c r="I90" s="207"/>
      <c r="J90" s="208">
        <f>ROUND(I90*H90,2)</f>
        <v>0</v>
      </c>
      <c r="K90" s="204" t="s">
        <v>505</v>
      </c>
      <c r="L90" s="41"/>
      <c r="M90" s="209" t="s">
        <v>21</v>
      </c>
      <c r="N90" s="210" t="s">
        <v>44</v>
      </c>
      <c r="O90" s="81"/>
      <c r="P90" s="211">
        <f>O90*H90</f>
        <v>0</v>
      </c>
      <c r="Q90" s="211">
        <v>0.00183</v>
      </c>
      <c r="R90" s="211">
        <f>Q90*H90</f>
        <v>0.036600000000000001</v>
      </c>
      <c r="S90" s="211">
        <v>0</v>
      </c>
      <c r="T90" s="21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147</v>
      </c>
      <c r="AT90" s="213" t="s">
        <v>149</v>
      </c>
      <c r="AU90" s="213" t="s">
        <v>80</v>
      </c>
      <c r="AY90" s="14" t="s">
        <v>148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80</v>
      </c>
      <c r="BK90" s="214">
        <f>ROUND(I90*H90,2)</f>
        <v>0</v>
      </c>
      <c r="BL90" s="14" t="s">
        <v>147</v>
      </c>
      <c r="BM90" s="213" t="s">
        <v>578</v>
      </c>
    </row>
    <row r="91" s="2" customFormat="1">
      <c r="A91" s="35"/>
      <c r="B91" s="36"/>
      <c r="C91" s="37"/>
      <c r="D91" s="230" t="s">
        <v>507</v>
      </c>
      <c r="E91" s="37"/>
      <c r="F91" s="231" t="s">
        <v>579</v>
      </c>
      <c r="G91" s="37"/>
      <c r="H91" s="37"/>
      <c r="I91" s="232"/>
      <c r="J91" s="37"/>
      <c r="K91" s="37"/>
      <c r="L91" s="41"/>
      <c r="M91" s="238"/>
      <c r="N91" s="23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507</v>
      </c>
      <c r="AU91" s="14" t="s">
        <v>80</v>
      </c>
    </row>
    <row r="92" s="2" customFormat="1" ht="24.15" customHeight="1">
      <c r="A92" s="35"/>
      <c r="B92" s="36"/>
      <c r="C92" s="215" t="s">
        <v>158</v>
      </c>
      <c r="D92" s="215" t="s">
        <v>163</v>
      </c>
      <c r="E92" s="216" t="s">
        <v>580</v>
      </c>
      <c r="F92" s="217" t="s">
        <v>581</v>
      </c>
      <c r="G92" s="218" t="s">
        <v>171</v>
      </c>
      <c r="H92" s="219">
        <v>20</v>
      </c>
      <c r="I92" s="220"/>
      <c r="J92" s="221">
        <f>ROUND(I92*H92,2)</f>
        <v>0</v>
      </c>
      <c r="K92" s="217" t="s">
        <v>505</v>
      </c>
      <c r="L92" s="222"/>
      <c r="M92" s="223" t="s">
        <v>21</v>
      </c>
      <c r="N92" s="224" t="s">
        <v>44</v>
      </c>
      <c r="O92" s="81"/>
      <c r="P92" s="211">
        <f>O92*H92</f>
        <v>0</v>
      </c>
      <c r="Q92" s="211">
        <v>0.014800000000000001</v>
      </c>
      <c r="R92" s="211">
        <f>Q92*H92</f>
        <v>0.29600000000000004</v>
      </c>
      <c r="S92" s="211">
        <v>0</v>
      </c>
      <c r="T92" s="21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3" t="s">
        <v>166</v>
      </c>
      <c r="AT92" s="213" t="s">
        <v>163</v>
      </c>
      <c r="AU92" s="213" t="s">
        <v>80</v>
      </c>
      <c r="AY92" s="14" t="s">
        <v>148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80</v>
      </c>
      <c r="BK92" s="214">
        <f>ROUND(I92*H92,2)</f>
        <v>0</v>
      </c>
      <c r="BL92" s="14" t="s">
        <v>166</v>
      </c>
      <c r="BM92" s="213" t="s">
        <v>582</v>
      </c>
    </row>
    <row r="93" s="2" customFormat="1" ht="37.8" customHeight="1">
      <c r="A93" s="35"/>
      <c r="B93" s="36"/>
      <c r="C93" s="202" t="s">
        <v>147</v>
      </c>
      <c r="D93" s="202" t="s">
        <v>149</v>
      </c>
      <c r="E93" s="203" t="s">
        <v>583</v>
      </c>
      <c r="F93" s="204" t="s">
        <v>584</v>
      </c>
      <c r="G93" s="205" t="s">
        <v>161</v>
      </c>
      <c r="H93" s="206">
        <v>2</v>
      </c>
      <c r="I93" s="207"/>
      <c r="J93" s="208">
        <f>ROUND(I93*H93,2)</f>
        <v>0</v>
      </c>
      <c r="K93" s="204" t="s">
        <v>505</v>
      </c>
      <c r="L93" s="41"/>
      <c r="M93" s="209" t="s">
        <v>21</v>
      </c>
      <c r="N93" s="210" t="s">
        <v>44</v>
      </c>
      <c r="O93" s="8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147</v>
      </c>
      <c r="AT93" s="213" t="s">
        <v>149</v>
      </c>
      <c r="AU93" s="213" t="s">
        <v>80</v>
      </c>
      <c r="AY93" s="14" t="s">
        <v>148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80</v>
      </c>
      <c r="BK93" s="214">
        <f>ROUND(I93*H93,2)</f>
        <v>0</v>
      </c>
      <c r="BL93" s="14" t="s">
        <v>147</v>
      </c>
      <c r="BM93" s="213" t="s">
        <v>585</v>
      </c>
    </row>
    <row r="94" s="2" customFormat="1">
      <c r="A94" s="35"/>
      <c r="B94" s="36"/>
      <c r="C94" s="37"/>
      <c r="D94" s="230" t="s">
        <v>507</v>
      </c>
      <c r="E94" s="37"/>
      <c r="F94" s="231" t="s">
        <v>586</v>
      </c>
      <c r="G94" s="37"/>
      <c r="H94" s="37"/>
      <c r="I94" s="232"/>
      <c r="J94" s="37"/>
      <c r="K94" s="37"/>
      <c r="L94" s="41"/>
      <c r="M94" s="238"/>
      <c r="N94" s="23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507</v>
      </c>
      <c r="AU94" s="14" t="s">
        <v>80</v>
      </c>
    </row>
    <row r="95" s="2" customFormat="1" ht="37.8" customHeight="1">
      <c r="A95" s="35"/>
      <c r="B95" s="36"/>
      <c r="C95" s="202" t="s">
        <v>168</v>
      </c>
      <c r="D95" s="202" t="s">
        <v>149</v>
      </c>
      <c r="E95" s="203" t="s">
        <v>587</v>
      </c>
      <c r="F95" s="204" t="s">
        <v>588</v>
      </c>
      <c r="G95" s="205" t="s">
        <v>161</v>
      </c>
      <c r="H95" s="206">
        <v>2</v>
      </c>
      <c r="I95" s="207"/>
      <c r="J95" s="208">
        <f>ROUND(I95*H95,2)</f>
        <v>0</v>
      </c>
      <c r="K95" s="204" t="s">
        <v>505</v>
      </c>
      <c r="L95" s="41"/>
      <c r="M95" s="209" t="s">
        <v>21</v>
      </c>
      <c r="N95" s="210" t="s">
        <v>44</v>
      </c>
      <c r="O95" s="81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3" t="s">
        <v>147</v>
      </c>
      <c r="AT95" s="213" t="s">
        <v>149</v>
      </c>
      <c r="AU95" s="213" t="s">
        <v>80</v>
      </c>
      <c r="AY95" s="14" t="s">
        <v>148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80</v>
      </c>
      <c r="BK95" s="214">
        <f>ROUND(I95*H95,2)</f>
        <v>0</v>
      </c>
      <c r="BL95" s="14" t="s">
        <v>147</v>
      </c>
      <c r="BM95" s="213" t="s">
        <v>589</v>
      </c>
    </row>
    <row r="96" s="2" customFormat="1">
      <c r="A96" s="35"/>
      <c r="B96" s="36"/>
      <c r="C96" s="37"/>
      <c r="D96" s="230" t="s">
        <v>507</v>
      </c>
      <c r="E96" s="37"/>
      <c r="F96" s="231" t="s">
        <v>590</v>
      </c>
      <c r="G96" s="37"/>
      <c r="H96" s="37"/>
      <c r="I96" s="232"/>
      <c r="J96" s="37"/>
      <c r="K96" s="37"/>
      <c r="L96" s="41"/>
      <c r="M96" s="233"/>
      <c r="N96" s="234"/>
      <c r="O96" s="227"/>
      <c r="P96" s="227"/>
      <c r="Q96" s="227"/>
      <c r="R96" s="227"/>
      <c r="S96" s="227"/>
      <c r="T96" s="2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507</v>
      </c>
      <c r="AU96" s="14" t="s">
        <v>80</v>
      </c>
    </row>
    <row r="97" s="2" customFormat="1" ht="6.96" customHeight="1">
      <c r="A97" s="35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41"/>
      <c r="M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</sheetData>
  <sheetProtection sheet="1" autoFilter="0" formatColumns="0" formatRows="0" objects="1" scenarios="1" spinCount="100000" saltValue="nvBsRie8i15x+1/ALbosBNLFsO05hHwq/s58y5AnqMnQcPpL9J+k6iztmJU3v5f2jK0IzG6KV9vzdpdq8C6rMg==" hashValue="CgjcO/jmIFFkz1aAPUTQKyYOsfEC3gy7Zg+8Yr6doNg0bevBE6tvibq99MgS8rWxFsUQBcusVbGV9uHGKVYiTw==" algorithmName="SHA-512" password="CC35"/>
  <autoFilter ref="C85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89" r:id="rId1" display="https://podminky.urs.cz/item/CS_URS_2022_02/460581131"/>
    <hyperlink ref="F91" r:id="rId2" display="https://podminky.urs.cz/item/CS_URS_2022_02/460631211"/>
    <hyperlink ref="F94" r:id="rId3" display="https://podminky.urs.cz/item/CS_URS_2022_02/460633113"/>
    <hyperlink ref="F96" r:id="rId4" display="https://podminky.urs.cz/item/CS_URS_2022_02/4606332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82</v>
      </c>
    </row>
    <row r="4" s="1" customFormat="1" ht="24.96" customHeight="1">
      <c r="B4" s="17"/>
      <c r="D4" s="137" t="s">
        <v>122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26.25" customHeight="1">
      <c r="B7" s="17"/>
      <c r="E7" s="140" t="str">
        <f>'Rekapitulace zakázky'!K6</f>
        <v>Údržba, opravy a odstraňování závad u SSZT 2022-23 – Oprava ovládání ZZ v úseku Olomouc - Krnov</v>
      </c>
      <c r="F7" s="139"/>
      <c r="G7" s="139"/>
      <c r="H7" s="139"/>
      <c r="L7" s="17"/>
    </row>
    <row r="8" s="1" customFormat="1" ht="12" customHeight="1">
      <c r="B8" s="17"/>
      <c r="D8" s="139" t="s">
        <v>123</v>
      </c>
      <c r="L8" s="17"/>
    </row>
    <row r="9" s="2" customFormat="1" ht="16.5" customHeight="1">
      <c r="A9" s="35"/>
      <c r="B9" s="41"/>
      <c r="C9" s="35"/>
      <c r="D9" s="35"/>
      <c r="E9" s="140" t="s">
        <v>591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125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592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zakázky'!AN8</f>
        <v>7. 11. 2022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0"/>
      <c r="G20" s="130"/>
      <c r="H20" s="130"/>
      <c r="I20" s="139" t="s">
        <v>29</v>
      </c>
      <c r="J20" s="30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tr">
        <f>IF('Rekapitulace zakázky'!AN16="","",'Rekapitulace zakázky'!AN16)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zakázky'!E17="","",'Rekapitulace zakázky'!E17)</f>
        <v xml:space="preserve"> </v>
      </c>
      <c r="F23" s="35"/>
      <c r="G23" s="35"/>
      <c r="H23" s="35"/>
      <c r="I23" s="139" t="s">
        <v>29</v>
      </c>
      <c r="J23" s="130" t="str">
        <f>IF('Rekapitulace zakázky'!AN17="","",'Rekapitulace zakázky'!AN17)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36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37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39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41</v>
      </c>
      <c r="G34" s="35"/>
      <c r="H34" s="35"/>
      <c r="I34" s="151" t="s">
        <v>40</v>
      </c>
      <c r="J34" s="151" t="s">
        <v>42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43</v>
      </c>
      <c r="E35" s="139" t="s">
        <v>44</v>
      </c>
      <c r="F35" s="153">
        <f>ROUND((SUM(BE86:BE146)),  2)</f>
        <v>0</v>
      </c>
      <c r="G35" s="35"/>
      <c r="H35" s="35"/>
      <c r="I35" s="154">
        <v>0.20999999999999999</v>
      </c>
      <c r="J35" s="153">
        <f>ROUND(((SUM(BE86:BE146))*I35),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45</v>
      </c>
      <c r="F36" s="153">
        <f>ROUND((SUM(BF86:BF146)),  2)</f>
        <v>0</v>
      </c>
      <c r="G36" s="35"/>
      <c r="H36" s="35"/>
      <c r="I36" s="154">
        <v>0.14999999999999999</v>
      </c>
      <c r="J36" s="153">
        <f>ROUND(((SUM(BF86:BF146))*I36),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3">
        <f>ROUND((SUM(BG86:BG146)),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47</v>
      </c>
      <c r="F38" s="153">
        <f>ROUND((SUM(BH86:BH146)),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48</v>
      </c>
      <c r="F39" s="153">
        <f>ROUND((SUM(BI86:BI146)),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49</v>
      </c>
      <c r="E41" s="157"/>
      <c r="F41" s="157"/>
      <c r="G41" s="158" t="s">
        <v>50</v>
      </c>
      <c r="H41" s="159" t="s">
        <v>51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127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66" t="str">
        <f>E7</f>
        <v>Údržba, opravy a odstraňování závad u SSZT 2022-23 – Oprava ovládání ZZ v úseku Olomouc - Krnov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123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591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125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03-01 - ÚOŽI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Dětřichov nad Bystřicí - Moravský Beroun</v>
      </c>
      <c r="G56" s="37"/>
      <c r="H56" s="37"/>
      <c r="I56" s="29" t="s">
        <v>24</v>
      </c>
      <c r="J56" s="69" t="str">
        <f>IF(J14="","",J14)</f>
        <v>7. 11. 2022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26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Jana Kotasková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128</v>
      </c>
      <c r="D61" s="168"/>
      <c r="E61" s="168"/>
      <c r="F61" s="168"/>
      <c r="G61" s="168"/>
      <c r="H61" s="168"/>
      <c r="I61" s="168"/>
      <c r="J61" s="169" t="s">
        <v>129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71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130</v>
      </c>
    </row>
    <row r="64" s="9" customFormat="1" ht="24.96" customHeight="1">
      <c r="A64" s="9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132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66" t="str">
        <f>E7</f>
        <v>Údržba, opravy a odstraňování závad u SSZT 2022-23 – Oprava ovládání ZZ v úseku Olomouc - Krnov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123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591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125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03-01 - ÚOŽI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22</v>
      </c>
      <c r="D80" s="37"/>
      <c r="E80" s="37"/>
      <c r="F80" s="24" t="str">
        <f>F14</f>
        <v>Dětřichov nad Bystřicí - Moravský Beroun</v>
      </c>
      <c r="G80" s="37"/>
      <c r="H80" s="37"/>
      <c r="I80" s="29" t="s">
        <v>24</v>
      </c>
      <c r="J80" s="69" t="str">
        <f>IF(J14="","",J14)</f>
        <v>7. 11. 2022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26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32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IF(E20="","",E20)</f>
        <v>Vyplň údaj</v>
      </c>
      <c r="G83" s="37"/>
      <c r="H83" s="37"/>
      <c r="I83" s="29" t="s">
        <v>35</v>
      </c>
      <c r="J83" s="33" t="str">
        <f>E26</f>
        <v>Jana Kotasková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133</v>
      </c>
      <c r="D85" s="180" t="s">
        <v>58</v>
      </c>
      <c r="E85" s="180" t="s">
        <v>54</v>
      </c>
      <c r="F85" s="180" t="s">
        <v>55</v>
      </c>
      <c r="G85" s="180" t="s">
        <v>134</v>
      </c>
      <c r="H85" s="180" t="s">
        <v>135</v>
      </c>
      <c r="I85" s="180" t="s">
        <v>136</v>
      </c>
      <c r="J85" s="180" t="s">
        <v>129</v>
      </c>
      <c r="K85" s="181" t="s">
        <v>137</v>
      </c>
      <c r="L85" s="182"/>
      <c r="M85" s="89" t="s">
        <v>21</v>
      </c>
      <c r="N85" s="90" t="s">
        <v>43</v>
      </c>
      <c r="O85" s="90" t="s">
        <v>138</v>
      </c>
      <c r="P85" s="90" t="s">
        <v>139</v>
      </c>
      <c r="Q85" s="90" t="s">
        <v>140</v>
      </c>
      <c r="R85" s="90" t="s">
        <v>141</v>
      </c>
      <c r="S85" s="90" t="s">
        <v>142</v>
      </c>
      <c r="T85" s="91" t="s">
        <v>143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144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72</v>
      </c>
      <c r="AU86" s="14" t="s">
        <v>130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72</v>
      </c>
      <c r="E87" s="191" t="s">
        <v>145</v>
      </c>
      <c r="F87" s="191" t="s">
        <v>146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SUM(P88:P146)</f>
        <v>0</v>
      </c>
      <c r="Q87" s="196"/>
      <c r="R87" s="197">
        <f>SUM(R88:R146)</f>
        <v>0</v>
      </c>
      <c r="S87" s="196"/>
      <c r="T87" s="198">
        <f>SUM(T88:T146)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147</v>
      </c>
      <c r="AT87" s="200" t="s">
        <v>72</v>
      </c>
      <c r="AU87" s="200" t="s">
        <v>73</v>
      </c>
      <c r="AY87" s="199" t="s">
        <v>148</v>
      </c>
      <c r="BK87" s="201">
        <f>SUM(BK88:BK146)</f>
        <v>0</v>
      </c>
    </row>
    <row r="88" s="2" customFormat="1" ht="55.5" customHeight="1">
      <c r="A88" s="35"/>
      <c r="B88" s="36"/>
      <c r="C88" s="202" t="s">
        <v>80</v>
      </c>
      <c r="D88" s="202" t="s">
        <v>149</v>
      </c>
      <c r="E88" s="203" t="s">
        <v>593</v>
      </c>
      <c r="F88" s="204" t="s">
        <v>594</v>
      </c>
      <c r="G88" s="205" t="s">
        <v>161</v>
      </c>
      <c r="H88" s="206">
        <v>17</v>
      </c>
      <c r="I88" s="207"/>
      <c r="J88" s="208">
        <f>ROUND(I88*H88,2)</f>
        <v>0</v>
      </c>
      <c r="K88" s="204" t="s">
        <v>153</v>
      </c>
      <c r="L88" s="41"/>
      <c r="M88" s="209" t="s">
        <v>21</v>
      </c>
      <c r="N88" s="210" t="s">
        <v>44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147</v>
      </c>
      <c r="AT88" s="213" t="s">
        <v>149</v>
      </c>
      <c r="AU88" s="213" t="s">
        <v>80</v>
      </c>
      <c r="AY88" s="14" t="s">
        <v>148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80</v>
      </c>
      <c r="BK88" s="214">
        <f>ROUND(I88*H88,2)</f>
        <v>0</v>
      </c>
      <c r="BL88" s="14" t="s">
        <v>147</v>
      </c>
      <c r="BM88" s="213" t="s">
        <v>595</v>
      </c>
    </row>
    <row r="89" s="2" customFormat="1" ht="33" customHeight="1">
      <c r="A89" s="35"/>
      <c r="B89" s="36"/>
      <c r="C89" s="215" t="s">
        <v>82</v>
      </c>
      <c r="D89" s="215" t="s">
        <v>163</v>
      </c>
      <c r="E89" s="216" t="s">
        <v>596</v>
      </c>
      <c r="F89" s="217" t="s">
        <v>597</v>
      </c>
      <c r="G89" s="218" t="s">
        <v>161</v>
      </c>
      <c r="H89" s="219">
        <v>20</v>
      </c>
      <c r="I89" s="220"/>
      <c r="J89" s="221">
        <f>ROUND(I89*H89,2)</f>
        <v>0</v>
      </c>
      <c r="K89" s="217" t="s">
        <v>153</v>
      </c>
      <c r="L89" s="222"/>
      <c r="M89" s="223" t="s">
        <v>21</v>
      </c>
      <c r="N89" s="224" t="s">
        <v>44</v>
      </c>
      <c r="O89" s="81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166</v>
      </c>
      <c r="AT89" s="213" t="s">
        <v>163</v>
      </c>
      <c r="AU89" s="213" t="s">
        <v>80</v>
      </c>
      <c r="AY89" s="14" t="s">
        <v>148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80</v>
      </c>
      <c r="BK89" s="214">
        <f>ROUND(I89*H89,2)</f>
        <v>0</v>
      </c>
      <c r="BL89" s="14" t="s">
        <v>166</v>
      </c>
      <c r="BM89" s="213" t="s">
        <v>598</v>
      </c>
    </row>
    <row r="90" s="2" customFormat="1" ht="37.8" customHeight="1">
      <c r="A90" s="35"/>
      <c r="B90" s="36"/>
      <c r="C90" s="202" t="s">
        <v>158</v>
      </c>
      <c r="D90" s="202" t="s">
        <v>149</v>
      </c>
      <c r="E90" s="203" t="s">
        <v>599</v>
      </c>
      <c r="F90" s="204" t="s">
        <v>600</v>
      </c>
      <c r="G90" s="205" t="s">
        <v>161</v>
      </c>
      <c r="H90" s="206">
        <v>8</v>
      </c>
      <c r="I90" s="207"/>
      <c r="J90" s="208">
        <f>ROUND(I90*H90,2)</f>
        <v>0</v>
      </c>
      <c r="K90" s="204" t="s">
        <v>153</v>
      </c>
      <c r="L90" s="41"/>
      <c r="M90" s="209" t="s">
        <v>21</v>
      </c>
      <c r="N90" s="210" t="s">
        <v>44</v>
      </c>
      <c r="O90" s="81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147</v>
      </c>
      <c r="AT90" s="213" t="s">
        <v>149</v>
      </c>
      <c r="AU90" s="213" t="s">
        <v>80</v>
      </c>
      <c r="AY90" s="14" t="s">
        <v>148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80</v>
      </c>
      <c r="BK90" s="214">
        <f>ROUND(I90*H90,2)</f>
        <v>0</v>
      </c>
      <c r="BL90" s="14" t="s">
        <v>147</v>
      </c>
      <c r="BM90" s="213" t="s">
        <v>601</v>
      </c>
    </row>
    <row r="91" s="2" customFormat="1" ht="37.8" customHeight="1">
      <c r="A91" s="35"/>
      <c r="B91" s="36"/>
      <c r="C91" s="215" t="s">
        <v>147</v>
      </c>
      <c r="D91" s="215" t="s">
        <v>163</v>
      </c>
      <c r="E91" s="216" t="s">
        <v>602</v>
      </c>
      <c r="F91" s="217" t="s">
        <v>603</v>
      </c>
      <c r="G91" s="218" t="s">
        <v>161</v>
      </c>
      <c r="H91" s="219">
        <v>1</v>
      </c>
      <c r="I91" s="220"/>
      <c r="J91" s="221">
        <f>ROUND(I91*H91,2)</f>
        <v>0</v>
      </c>
      <c r="K91" s="217" t="s">
        <v>153</v>
      </c>
      <c r="L91" s="222"/>
      <c r="M91" s="223" t="s">
        <v>21</v>
      </c>
      <c r="N91" s="224" t="s">
        <v>44</v>
      </c>
      <c r="O91" s="81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166</v>
      </c>
      <c r="AT91" s="213" t="s">
        <v>163</v>
      </c>
      <c r="AU91" s="213" t="s">
        <v>80</v>
      </c>
      <c r="AY91" s="14" t="s">
        <v>148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80</v>
      </c>
      <c r="BK91" s="214">
        <f>ROUND(I91*H91,2)</f>
        <v>0</v>
      </c>
      <c r="BL91" s="14" t="s">
        <v>166</v>
      </c>
      <c r="BM91" s="213" t="s">
        <v>604</v>
      </c>
    </row>
    <row r="92" s="2" customFormat="1" ht="24.15" customHeight="1">
      <c r="A92" s="35"/>
      <c r="B92" s="36"/>
      <c r="C92" s="215" t="s">
        <v>168</v>
      </c>
      <c r="D92" s="215" t="s">
        <v>163</v>
      </c>
      <c r="E92" s="216" t="s">
        <v>605</v>
      </c>
      <c r="F92" s="217" t="s">
        <v>606</v>
      </c>
      <c r="G92" s="218" t="s">
        <v>161</v>
      </c>
      <c r="H92" s="219">
        <v>7</v>
      </c>
      <c r="I92" s="220"/>
      <c r="J92" s="221">
        <f>ROUND(I92*H92,2)</f>
        <v>0</v>
      </c>
      <c r="K92" s="217" t="s">
        <v>153</v>
      </c>
      <c r="L92" s="222"/>
      <c r="M92" s="223" t="s">
        <v>21</v>
      </c>
      <c r="N92" s="224" t="s">
        <v>44</v>
      </c>
      <c r="O92" s="81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3" t="s">
        <v>166</v>
      </c>
      <c r="AT92" s="213" t="s">
        <v>163</v>
      </c>
      <c r="AU92" s="213" t="s">
        <v>80</v>
      </c>
      <c r="AY92" s="14" t="s">
        <v>148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80</v>
      </c>
      <c r="BK92" s="214">
        <f>ROUND(I92*H92,2)</f>
        <v>0</v>
      </c>
      <c r="BL92" s="14" t="s">
        <v>166</v>
      </c>
      <c r="BM92" s="213" t="s">
        <v>607</v>
      </c>
    </row>
    <row r="93" s="2" customFormat="1" ht="24.15" customHeight="1">
      <c r="A93" s="35"/>
      <c r="B93" s="36"/>
      <c r="C93" s="215" t="s">
        <v>173</v>
      </c>
      <c r="D93" s="215" t="s">
        <v>163</v>
      </c>
      <c r="E93" s="216" t="s">
        <v>608</v>
      </c>
      <c r="F93" s="217" t="s">
        <v>609</v>
      </c>
      <c r="G93" s="218" t="s">
        <v>171</v>
      </c>
      <c r="H93" s="219">
        <v>15</v>
      </c>
      <c r="I93" s="220"/>
      <c r="J93" s="221">
        <f>ROUND(I93*H93,2)</f>
        <v>0</v>
      </c>
      <c r="K93" s="217" t="s">
        <v>153</v>
      </c>
      <c r="L93" s="222"/>
      <c r="M93" s="223" t="s">
        <v>21</v>
      </c>
      <c r="N93" s="224" t="s">
        <v>44</v>
      </c>
      <c r="O93" s="8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166</v>
      </c>
      <c r="AT93" s="213" t="s">
        <v>163</v>
      </c>
      <c r="AU93" s="213" t="s">
        <v>80</v>
      </c>
      <c r="AY93" s="14" t="s">
        <v>148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80</v>
      </c>
      <c r="BK93" s="214">
        <f>ROUND(I93*H93,2)</f>
        <v>0</v>
      </c>
      <c r="BL93" s="14" t="s">
        <v>166</v>
      </c>
      <c r="BM93" s="213" t="s">
        <v>610</v>
      </c>
    </row>
    <row r="94" s="2" customFormat="1" ht="33" customHeight="1">
      <c r="A94" s="35"/>
      <c r="B94" s="36"/>
      <c r="C94" s="215" t="s">
        <v>177</v>
      </c>
      <c r="D94" s="215" t="s">
        <v>163</v>
      </c>
      <c r="E94" s="216" t="s">
        <v>397</v>
      </c>
      <c r="F94" s="217" t="s">
        <v>398</v>
      </c>
      <c r="G94" s="218" t="s">
        <v>171</v>
      </c>
      <c r="H94" s="219">
        <v>32</v>
      </c>
      <c r="I94" s="220"/>
      <c r="J94" s="221">
        <f>ROUND(I94*H94,2)</f>
        <v>0</v>
      </c>
      <c r="K94" s="217" t="s">
        <v>153</v>
      </c>
      <c r="L94" s="222"/>
      <c r="M94" s="223" t="s">
        <v>21</v>
      </c>
      <c r="N94" s="224" t="s">
        <v>44</v>
      </c>
      <c r="O94" s="81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3" t="s">
        <v>166</v>
      </c>
      <c r="AT94" s="213" t="s">
        <v>163</v>
      </c>
      <c r="AU94" s="213" t="s">
        <v>80</v>
      </c>
      <c r="AY94" s="14" t="s">
        <v>148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4" t="s">
        <v>80</v>
      </c>
      <c r="BK94" s="214">
        <f>ROUND(I94*H94,2)</f>
        <v>0</v>
      </c>
      <c r="BL94" s="14" t="s">
        <v>166</v>
      </c>
      <c r="BM94" s="213" t="s">
        <v>611</v>
      </c>
    </row>
    <row r="95" s="2" customFormat="1" ht="24.15" customHeight="1">
      <c r="A95" s="35"/>
      <c r="B95" s="36"/>
      <c r="C95" s="215" t="s">
        <v>181</v>
      </c>
      <c r="D95" s="215" t="s">
        <v>163</v>
      </c>
      <c r="E95" s="216" t="s">
        <v>612</v>
      </c>
      <c r="F95" s="217" t="s">
        <v>613</v>
      </c>
      <c r="G95" s="218" t="s">
        <v>171</v>
      </c>
      <c r="H95" s="219">
        <v>40</v>
      </c>
      <c r="I95" s="220"/>
      <c r="J95" s="221">
        <f>ROUND(I95*H95,2)</f>
        <v>0</v>
      </c>
      <c r="K95" s="217" t="s">
        <v>153</v>
      </c>
      <c r="L95" s="222"/>
      <c r="M95" s="223" t="s">
        <v>21</v>
      </c>
      <c r="N95" s="224" t="s">
        <v>44</v>
      </c>
      <c r="O95" s="81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3" t="s">
        <v>166</v>
      </c>
      <c r="AT95" s="213" t="s">
        <v>163</v>
      </c>
      <c r="AU95" s="213" t="s">
        <v>80</v>
      </c>
      <c r="AY95" s="14" t="s">
        <v>148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80</v>
      </c>
      <c r="BK95" s="214">
        <f>ROUND(I95*H95,2)</f>
        <v>0</v>
      </c>
      <c r="BL95" s="14" t="s">
        <v>166</v>
      </c>
      <c r="BM95" s="213" t="s">
        <v>614</v>
      </c>
    </row>
    <row r="96" s="2" customFormat="1" ht="33" customHeight="1">
      <c r="A96" s="35"/>
      <c r="B96" s="36"/>
      <c r="C96" s="215" t="s">
        <v>185</v>
      </c>
      <c r="D96" s="215" t="s">
        <v>163</v>
      </c>
      <c r="E96" s="216" t="s">
        <v>615</v>
      </c>
      <c r="F96" s="217" t="s">
        <v>616</v>
      </c>
      <c r="G96" s="218" t="s">
        <v>161</v>
      </c>
      <c r="H96" s="219">
        <v>4</v>
      </c>
      <c r="I96" s="220"/>
      <c r="J96" s="221">
        <f>ROUND(I96*H96,2)</f>
        <v>0</v>
      </c>
      <c r="K96" s="217" t="s">
        <v>153</v>
      </c>
      <c r="L96" s="222"/>
      <c r="M96" s="223" t="s">
        <v>21</v>
      </c>
      <c r="N96" s="224" t="s">
        <v>44</v>
      </c>
      <c r="O96" s="81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3" t="s">
        <v>166</v>
      </c>
      <c r="AT96" s="213" t="s">
        <v>163</v>
      </c>
      <c r="AU96" s="213" t="s">
        <v>80</v>
      </c>
      <c r="AY96" s="14" t="s">
        <v>148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80</v>
      </c>
      <c r="BK96" s="214">
        <f>ROUND(I96*H96,2)</f>
        <v>0</v>
      </c>
      <c r="BL96" s="14" t="s">
        <v>166</v>
      </c>
      <c r="BM96" s="213" t="s">
        <v>617</v>
      </c>
    </row>
    <row r="97" s="2" customFormat="1" ht="37.8" customHeight="1">
      <c r="A97" s="35"/>
      <c r="B97" s="36"/>
      <c r="C97" s="215" t="s">
        <v>189</v>
      </c>
      <c r="D97" s="215" t="s">
        <v>163</v>
      </c>
      <c r="E97" s="216" t="s">
        <v>618</v>
      </c>
      <c r="F97" s="217" t="s">
        <v>619</v>
      </c>
      <c r="G97" s="218" t="s">
        <v>161</v>
      </c>
      <c r="H97" s="219">
        <v>2</v>
      </c>
      <c r="I97" s="220"/>
      <c r="J97" s="221">
        <f>ROUND(I97*H97,2)</f>
        <v>0</v>
      </c>
      <c r="K97" s="217" t="s">
        <v>153</v>
      </c>
      <c r="L97" s="222"/>
      <c r="M97" s="223" t="s">
        <v>21</v>
      </c>
      <c r="N97" s="224" t="s">
        <v>44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166</v>
      </c>
      <c r="AT97" s="213" t="s">
        <v>163</v>
      </c>
      <c r="AU97" s="213" t="s">
        <v>80</v>
      </c>
      <c r="AY97" s="14" t="s">
        <v>148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80</v>
      </c>
      <c r="BK97" s="214">
        <f>ROUND(I97*H97,2)</f>
        <v>0</v>
      </c>
      <c r="BL97" s="14" t="s">
        <v>166</v>
      </c>
      <c r="BM97" s="213" t="s">
        <v>620</v>
      </c>
    </row>
    <row r="98" s="2" customFormat="1" ht="33" customHeight="1">
      <c r="A98" s="35"/>
      <c r="B98" s="36"/>
      <c r="C98" s="215" t="s">
        <v>193</v>
      </c>
      <c r="D98" s="215" t="s">
        <v>163</v>
      </c>
      <c r="E98" s="216" t="s">
        <v>621</v>
      </c>
      <c r="F98" s="217" t="s">
        <v>622</v>
      </c>
      <c r="G98" s="218" t="s">
        <v>161</v>
      </c>
      <c r="H98" s="219">
        <v>2</v>
      </c>
      <c r="I98" s="220"/>
      <c r="J98" s="221">
        <f>ROUND(I98*H98,2)</f>
        <v>0</v>
      </c>
      <c r="K98" s="217" t="s">
        <v>153</v>
      </c>
      <c r="L98" s="222"/>
      <c r="M98" s="223" t="s">
        <v>21</v>
      </c>
      <c r="N98" s="224" t="s">
        <v>44</v>
      </c>
      <c r="O98" s="81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3" t="s">
        <v>166</v>
      </c>
      <c r="AT98" s="213" t="s">
        <v>163</v>
      </c>
      <c r="AU98" s="213" t="s">
        <v>80</v>
      </c>
      <c r="AY98" s="14" t="s">
        <v>148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80</v>
      </c>
      <c r="BK98" s="214">
        <f>ROUND(I98*H98,2)</f>
        <v>0</v>
      </c>
      <c r="BL98" s="14" t="s">
        <v>166</v>
      </c>
      <c r="BM98" s="213" t="s">
        <v>623</v>
      </c>
    </row>
    <row r="99" s="2" customFormat="1" ht="44.25" customHeight="1">
      <c r="A99" s="35"/>
      <c r="B99" s="36"/>
      <c r="C99" s="215" t="s">
        <v>197</v>
      </c>
      <c r="D99" s="215" t="s">
        <v>163</v>
      </c>
      <c r="E99" s="216" t="s">
        <v>624</v>
      </c>
      <c r="F99" s="217" t="s">
        <v>625</v>
      </c>
      <c r="G99" s="218" t="s">
        <v>161</v>
      </c>
      <c r="H99" s="219">
        <v>10</v>
      </c>
      <c r="I99" s="220"/>
      <c r="J99" s="221">
        <f>ROUND(I99*H99,2)</f>
        <v>0</v>
      </c>
      <c r="K99" s="217" t="s">
        <v>153</v>
      </c>
      <c r="L99" s="222"/>
      <c r="M99" s="223" t="s">
        <v>21</v>
      </c>
      <c r="N99" s="224" t="s">
        <v>44</v>
      </c>
      <c r="O99" s="81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3" t="s">
        <v>166</v>
      </c>
      <c r="AT99" s="213" t="s">
        <v>163</v>
      </c>
      <c r="AU99" s="213" t="s">
        <v>80</v>
      </c>
      <c r="AY99" s="14" t="s">
        <v>148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80</v>
      </c>
      <c r="BK99" s="214">
        <f>ROUND(I99*H99,2)</f>
        <v>0</v>
      </c>
      <c r="BL99" s="14" t="s">
        <v>166</v>
      </c>
      <c r="BM99" s="213" t="s">
        <v>626</v>
      </c>
    </row>
    <row r="100" s="2" customFormat="1" ht="33" customHeight="1">
      <c r="A100" s="35"/>
      <c r="B100" s="36"/>
      <c r="C100" s="215" t="s">
        <v>201</v>
      </c>
      <c r="D100" s="215" t="s">
        <v>163</v>
      </c>
      <c r="E100" s="216" t="s">
        <v>627</v>
      </c>
      <c r="F100" s="217" t="s">
        <v>628</v>
      </c>
      <c r="G100" s="218" t="s">
        <v>161</v>
      </c>
      <c r="H100" s="219">
        <v>2</v>
      </c>
      <c r="I100" s="220"/>
      <c r="J100" s="221">
        <f>ROUND(I100*H100,2)</f>
        <v>0</v>
      </c>
      <c r="K100" s="217" t="s">
        <v>153</v>
      </c>
      <c r="L100" s="222"/>
      <c r="M100" s="223" t="s">
        <v>21</v>
      </c>
      <c r="N100" s="224" t="s">
        <v>44</v>
      </c>
      <c r="O100" s="81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3" t="s">
        <v>166</v>
      </c>
      <c r="AT100" s="213" t="s">
        <v>163</v>
      </c>
      <c r="AU100" s="213" t="s">
        <v>80</v>
      </c>
      <c r="AY100" s="14" t="s">
        <v>148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80</v>
      </c>
      <c r="BK100" s="214">
        <f>ROUND(I100*H100,2)</f>
        <v>0</v>
      </c>
      <c r="BL100" s="14" t="s">
        <v>166</v>
      </c>
      <c r="BM100" s="213" t="s">
        <v>629</v>
      </c>
    </row>
    <row r="101" s="2" customFormat="1" ht="37.8" customHeight="1">
      <c r="A101" s="35"/>
      <c r="B101" s="36"/>
      <c r="C101" s="215" t="s">
        <v>205</v>
      </c>
      <c r="D101" s="215" t="s">
        <v>163</v>
      </c>
      <c r="E101" s="216" t="s">
        <v>630</v>
      </c>
      <c r="F101" s="217" t="s">
        <v>631</v>
      </c>
      <c r="G101" s="218" t="s">
        <v>161</v>
      </c>
      <c r="H101" s="219">
        <v>2</v>
      </c>
      <c r="I101" s="220"/>
      <c r="J101" s="221">
        <f>ROUND(I101*H101,2)</f>
        <v>0</v>
      </c>
      <c r="K101" s="217" t="s">
        <v>153</v>
      </c>
      <c r="L101" s="222"/>
      <c r="M101" s="223" t="s">
        <v>21</v>
      </c>
      <c r="N101" s="224" t="s">
        <v>44</v>
      </c>
      <c r="O101" s="8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3" t="s">
        <v>166</v>
      </c>
      <c r="AT101" s="213" t="s">
        <v>163</v>
      </c>
      <c r="AU101" s="213" t="s">
        <v>80</v>
      </c>
      <c r="AY101" s="14" t="s">
        <v>148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80</v>
      </c>
      <c r="BK101" s="214">
        <f>ROUND(I101*H101,2)</f>
        <v>0</v>
      </c>
      <c r="BL101" s="14" t="s">
        <v>166</v>
      </c>
      <c r="BM101" s="213" t="s">
        <v>632</v>
      </c>
    </row>
    <row r="102" s="2" customFormat="1" ht="33" customHeight="1">
      <c r="A102" s="35"/>
      <c r="B102" s="36"/>
      <c r="C102" s="215" t="s">
        <v>8</v>
      </c>
      <c r="D102" s="215" t="s">
        <v>163</v>
      </c>
      <c r="E102" s="216" t="s">
        <v>633</v>
      </c>
      <c r="F102" s="217" t="s">
        <v>634</v>
      </c>
      <c r="G102" s="218" t="s">
        <v>161</v>
      </c>
      <c r="H102" s="219">
        <v>2</v>
      </c>
      <c r="I102" s="220"/>
      <c r="J102" s="221">
        <f>ROUND(I102*H102,2)</f>
        <v>0</v>
      </c>
      <c r="K102" s="217" t="s">
        <v>153</v>
      </c>
      <c r="L102" s="222"/>
      <c r="M102" s="223" t="s">
        <v>21</v>
      </c>
      <c r="N102" s="224" t="s">
        <v>44</v>
      </c>
      <c r="O102" s="81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3" t="s">
        <v>166</v>
      </c>
      <c r="AT102" s="213" t="s">
        <v>163</v>
      </c>
      <c r="AU102" s="213" t="s">
        <v>80</v>
      </c>
      <c r="AY102" s="14" t="s">
        <v>148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80</v>
      </c>
      <c r="BK102" s="214">
        <f>ROUND(I102*H102,2)</f>
        <v>0</v>
      </c>
      <c r="BL102" s="14" t="s">
        <v>166</v>
      </c>
      <c r="BM102" s="213" t="s">
        <v>635</v>
      </c>
    </row>
    <row r="103" s="2" customFormat="1" ht="49.05" customHeight="1">
      <c r="A103" s="35"/>
      <c r="B103" s="36"/>
      <c r="C103" s="215" t="s">
        <v>212</v>
      </c>
      <c r="D103" s="215" t="s">
        <v>163</v>
      </c>
      <c r="E103" s="216" t="s">
        <v>636</v>
      </c>
      <c r="F103" s="217" t="s">
        <v>637</v>
      </c>
      <c r="G103" s="218" t="s">
        <v>161</v>
      </c>
      <c r="H103" s="219">
        <v>1</v>
      </c>
      <c r="I103" s="220"/>
      <c r="J103" s="221">
        <f>ROUND(I103*H103,2)</f>
        <v>0</v>
      </c>
      <c r="K103" s="217" t="s">
        <v>153</v>
      </c>
      <c r="L103" s="222"/>
      <c r="M103" s="223" t="s">
        <v>21</v>
      </c>
      <c r="N103" s="224" t="s">
        <v>44</v>
      </c>
      <c r="O103" s="8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3" t="s">
        <v>166</v>
      </c>
      <c r="AT103" s="213" t="s">
        <v>163</v>
      </c>
      <c r="AU103" s="213" t="s">
        <v>80</v>
      </c>
      <c r="AY103" s="14" t="s">
        <v>148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80</v>
      </c>
      <c r="BK103" s="214">
        <f>ROUND(I103*H103,2)</f>
        <v>0</v>
      </c>
      <c r="BL103" s="14" t="s">
        <v>166</v>
      </c>
      <c r="BM103" s="213" t="s">
        <v>638</v>
      </c>
    </row>
    <row r="104" s="2" customFormat="1" ht="16.5" customHeight="1">
      <c r="A104" s="35"/>
      <c r="B104" s="36"/>
      <c r="C104" s="215" t="s">
        <v>216</v>
      </c>
      <c r="D104" s="215" t="s">
        <v>163</v>
      </c>
      <c r="E104" s="216" t="s">
        <v>639</v>
      </c>
      <c r="F104" s="217" t="s">
        <v>640</v>
      </c>
      <c r="G104" s="218" t="s">
        <v>161</v>
      </c>
      <c r="H104" s="219">
        <v>252</v>
      </c>
      <c r="I104" s="220"/>
      <c r="J104" s="221">
        <f>ROUND(I104*H104,2)</f>
        <v>0</v>
      </c>
      <c r="K104" s="217" t="s">
        <v>153</v>
      </c>
      <c r="L104" s="222"/>
      <c r="M104" s="223" t="s">
        <v>21</v>
      </c>
      <c r="N104" s="224" t="s">
        <v>44</v>
      </c>
      <c r="O104" s="81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3" t="s">
        <v>166</v>
      </c>
      <c r="AT104" s="213" t="s">
        <v>163</v>
      </c>
      <c r="AU104" s="213" t="s">
        <v>80</v>
      </c>
      <c r="AY104" s="14" t="s">
        <v>148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4" t="s">
        <v>80</v>
      </c>
      <c r="BK104" s="214">
        <f>ROUND(I104*H104,2)</f>
        <v>0</v>
      </c>
      <c r="BL104" s="14" t="s">
        <v>166</v>
      </c>
      <c r="BM104" s="213" t="s">
        <v>641</v>
      </c>
    </row>
    <row r="105" s="2" customFormat="1" ht="44.25" customHeight="1">
      <c r="A105" s="35"/>
      <c r="B105" s="36"/>
      <c r="C105" s="215" t="s">
        <v>220</v>
      </c>
      <c r="D105" s="215" t="s">
        <v>163</v>
      </c>
      <c r="E105" s="216" t="s">
        <v>642</v>
      </c>
      <c r="F105" s="217" t="s">
        <v>643</v>
      </c>
      <c r="G105" s="218" t="s">
        <v>161</v>
      </c>
      <c r="H105" s="219">
        <v>6</v>
      </c>
      <c r="I105" s="220"/>
      <c r="J105" s="221">
        <f>ROUND(I105*H105,2)</f>
        <v>0</v>
      </c>
      <c r="K105" s="217" t="s">
        <v>153</v>
      </c>
      <c r="L105" s="222"/>
      <c r="M105" s="223" t="s">
        <v>21</v>
      </c>
      <c r="N105" s="224" t="s">
        <v>44</v>
      </c>
      <c r="O105" s="81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3" t="s">
        <v>166</v>
      </c>
      <c r="AT105" s="213" t="s">
        <v>163</v>
      </c>
      <c r="AU105" s="213" t="s">
        <v>80</v>
      </c>
      <c r="AY105" s="14" t="s">
        <v>148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80</v>
      </c>
      <c r="BK105" s="214">
        <f>ROUND(I105*H105,2)</f>
        <v>0</v>
      </c>
      <c r="BL105" s="14" t="s">
        <v>166</v>
      </c>
      <c r="BM105" s="213" t="s">
        <v>644</v>
      </c>
    </row>
    <row r="106" s="2" customFormat="1" ht="38.55" customHeight="1">
      <c r="A106" s="35"/>
      <c r="B106" s="36"/>
      <c r="C106" s="215" t="s">
        <v>224</v>
      </c>
      <c r="D106" s="215" t="s">
        <v>163</v>
      </c>
      <c r="E106" s="216" t="s">
        <v>645</v>
      </c>
      <c r="F106" s="217" t="s">
        <v>646</v>
      </c>
      <c r="G106" s="218" t="s">
        <v>161</v>
      </c>
      <c r="H106" s="219">
        <v>7</v>
      </c>
      <c r="I106" s="220"/>
      <c r="J106" s="221">
        <f>ROUND(I106*H106,2)</f>
        <v>0</v>
      </c>
      <c r="K106" s="217" t="s">
        <v>21</v>
      </c>
      <c r="L106" s="222"/>
      <c r="M106" s="223" t="s">
        <v>21</v>
      </c>
      <c r="N106" s="224" t="s">
        <v>44</v>
      </c>
      <c r="O106" s="81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3" t="s">
        <v>166</v>
      </c>
      <c r="AT106" s="213" t="s">
        <v>163</v>
      </c>
      <c r="AU106" s="213" t="s">
        <v>80</v>
      </c>
      <c r="AY106" s="14" t="s">
        <v>148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4" t="s">
        <v>80</v>
      </c>
      <c r="BK106" s="214">
        <f>ROUND(I106*H106,2)</f>
        <v>0</v>
      </c>
      <c r="BL106" s="14" t="s">
        <v>166</v>
      </c>
      <c r="BM106" s="213" t="s">
        <v>647</v>
      </c>
    </row>
    <row r="107" s="2" customFormat="1" ht="24.15" customHeight="1">
      <c r="A107" s="35"/>
      <c r="B107" s="36"/>
      <c r="C107" s="215" t="s">
        <v>228</v>
      </c>
      <c r="D107" s="215" t="s">
        <v>163</v>
      </c>
      <c r="E107" s="216" t="s">
        <v>648</v>
      </c>
      <c r="F107" s="217" t="s">
        <v>649</v>
      </c>
      <c r="G107" s="218" t="s">
        <v>171</v>
      </c>
      <c r="H107" s="219">
        <v>32</v>
      </c>
      <c r="I107" s="220"/>
      <c r="J107" s="221">
        <f>ROUND(I107*H107,2)</f>
        <v>0</v>
      </c>
      <c r="K107" s="217" t="s">
        <v>153</v>
      </c>
      <c r="L107" s="222"/>
      <c r="M107" s="223" t="s">
        <v>21</v>
      </c>
      <c r="N107" s="224" t="s">
        <v>44</v>
      </c>
      <c r="O107" s="8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3" t="s">
        <v>166</v>
      </c>
      <c r="AT107" s="213" t="s">
        <v>163</v>
      </c>
      <c r="AU107" s="213" t="s">
        <v>80</v>
      </c>
      <c r="AY107" s="14" t="s">
        <v>148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4" t="s">
        <v>80</v>
      </c>
      <c r="BK107" s="214">
        <f>ROUND(I107*H107,2)</f>
        <v>0</v>
      </c>
      <c r="BL107" s="14" t="s">
        <v>166</v>
      </c>
      <c r="BM107" s="213" t="s">
        <v>650</v>
      </c>
    </row>
    <row r="108" s="2" customFormat="1" ht="37.8" customHeight="1">
      <c r="A108" s="35"/>
      <c r="B108" s="36"/>
      <c r="C108" s="215" t="s">
        <v>7</v>
      </c>
      <c r="D108" s="215" t="s">
        <v>163</v>
      </c>
      <c r="E108" s="216" t="s">
        <v>651</v>
      </c>
      <c r="F108" s="217" t="s">
        <v>652</v>
      </c>
      <c r="G108" s="218" t="s">
        <v>161</v>
      </c>
      <c r="H108" s="219">
        <v>16</v>
      </c>
      <c r="I108" s="220"/>
      <c r="J108" s="221">
        <f>ROUND(I108*H108,2)</f>
        <v>0</v>
      </c>
      <c r="K108" s="217" t="s">
        <v>153</v>
      </c>
      <c r="L108" s="222"/>
      <c r="M108" s="223" t="s">
        <v>21</v>
      </c>
      <c r="N108" s="224" t="s">
        <v>44</v>
      </c>
      <c r="O108" s="81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3" t="s">
        <v>166</v>
      </c>
      <c r="AT108" s="213" t="s">
        <v>163</v>
      </c>
      <c r="AU108" s="213" t="s">
        <v>80</v>
      </c>
      <c r="AY108" s="14" t="s">
        <v>148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80</v>
      </c>
      <c r="BK108" s="214">
        <f>ROUND(I108*H108,2)</f>
        <v>0</v>
      </c>
      <c r="BL108" s="14" t="s">
        <v>166</v>
      </c>
      <c r="BM108" s="213" t="s">
        <v>653</v>
      </c>
    </row>
    <row r="109" s="2" customFormat="1" ht="24.15" customHeight="1">
      <c r="A109" s="35"/>
      <c r="B109" s="36"/>
      <c r="C109" s="215" t="s">
        <v>235</v>
      </c>
      <c r="D109" s="215" t="s">
        <v>163</v>
      </c>
      <c r="E109" s="216" t="s">
        <v>654</v>
      </c>
      <c r="F109" s="217" t="s">
        <v>655</v>
      </c>
      <c r="G109" s="218" t="s">
        <v>161</v>
      </c>
      <c r="H109" s="219">
        <v>9</v>
      </c>
      <c r="I109" s="220"/>
      <c r="J109" s="221">
        <f>ROUND(I109*H109,2)</f>
        <v>0</v>
      </c>
      <c r="K109" s="217" t="s">
        <v>153</v>
      </c>
      <c r="L109" s="222"/>
      <c r="M109" s="223" t="s">
        <v>21</v>
      </c>
      <c r="N109" s="224" t="s">
        <v>44</v>
      </c>
      <c r="O109" s="81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3" t="s">
        <v>166</v>
      </c>
      <c r="AT109" s="213" t="s">
        <v>163</v>
      </c>
      <c r="AU109" s="213" t="s">
        <v>80</v>
      </c>
      <c r="AY109" s="14" t="s">
        <v>148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4" t="s">
        <v>80</v>
      </c>
      <c r="BK109" s="214">
        <f>ROUND(I109*H109,2)</f>
        <v>0</v>
      </c>
      <c r="BL109" s="14" t="s">
        <v>166</v>
      </c>
      <c r="BM109" s="213" t="s">
        <v>656</v>
      </c>
    </row>
    <row r="110" s="2" customFormat="1" ht="33" customHeight="1">
      <c r="A110" s="35"/>
      <c r="B110" s="36"/>
      <c r="C110" s="215" t="s">
        <v>299</v>
      </c>
      <c r="D110" s="215" t="s">
        <v>163</v>
      </c>
      <c r="E110" s="216" t="s">
        <v>657</v>
      </c>
      <c r="F110" s="217" t="s">
        <v>658</v>
      </c>
      <c r="G110" s="218" t="s">
        <v>161</v>
      </c>
      <c r="H110" s="219">
        <v>9</v>
      </c>
      <c r="I110" s="220"/>
      <c r="J110" s="221">
        <f>ROUND(I110*H110,2)</f>
        <v>0</v>
      </c>
      <c r="K110" s="217" t="s">
        <v>153</v>
      </c>
      <c r="L110" s="222"/>
      <c r="M110" s="223" t="s">
        <v>21</v>
      </c>
      <c r="N110" s="224" t="s">
        <v>44</v>
      </c>
      <c r="O110" s="81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3" t="s">
        <v>166</v>
      </c>
      <c r="AT110" s="213" t="s">
        <v>163</v>
      </c>
      <c r="AU110" s="213" t="s">
        <v>80</v>
      </c>
      <c r="AY110" s="14" t="s">
        <v>148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4" t="s">
        <v>80</v>
      </c>
      <c r="BK110" s="214">
        <f>ROUND(I110*H110,2)</f>
        <v>0</v>
      </c>
      <c r="BL110" s="14" t="s">
        <v>166</v>
      </c>
      <c r="BM110" s="213" t="s">
        <v>659</v>
      </c>
    </row>
    <row r="111" s="2" customFormat="1" ht="24.15" customHeight="1">
      <c r="A111" s="35"/>
      <c r="B111" s="36"/>
      <c r="C111" s="215" t="s">
        <v>303</v>
      </c>
      <c r="D111" s="215" t="s">
        <v>163</v>
      </c>
      <c r="E111" s="216" t="s">
        <v>348</v>
      </c>
      <c r="F111" s="217" t="s">
        <v>349</v>
      </c>
      <c r="G111" s="218" t="s">
        <v>161</v>
      </c>
      <c r="H111" s="219">
        <v>9</v>
      </c>
      <c r="I111" s="220"/>
      <c r="J111" s="221">
        <f>ROUND(I111*H111,2)</f>
        <v>0</v>
      </c>
      <c r="K111" s="217" t="s">
        <v>153</v>
      </c>
      <c r="L111" s="222"/>
      <c r="M111" s="223" t="s">
        <v>21</v>
      </c>
      <c r="N111" s="224" t="s">
        <v>44</v>
      </c>
      <c r="O111" s="81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3" t="s">
        <v>166</v>
      </c>
      <c r="AT111" s="213" t="s">
        <v>163</v>
      </c>
      <c r="AU111" s="213" t="s">
        <v>80</v>
      </c>
      <c r="AY111" s="14" t="s">
        <v>148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4" t="s">
        <v>80</v>
      </c>
      <c r="BK111" s="214">
        <f>ROUND(I111*H111,2)</f>
        <v>0</v>
      </c>
      <c r="BL111" s="14" t="s">
        <v>166</v>
      </c>
      <c r="BM111" s="213" t="s">
        <v>660</v>
      </c>
    </row>
    <row r="112" s="2" customFormat="1" ht="45" customHeight="1">
      <c r="A112" s="35"/>
      <c r="B112" s="36"/>
      <c r="C112" s="215" t="s">
        <v>307</v>
      </c>
      <c r="D112" s="215" t="s">
        <v>163</v>
      </c>
      <c r="E112" s="216" t="s">
        <v>661</v>
      </c>
      <c r="F112" s="217" t="s">
        <v>662</v>
      </c>
      <c r="G112" s="218" t="s">
        <v>161</v>
      </c>
      <c r="H112" s="219">
        <v>6</v>
      </c>
      <c r="I112" s="220"/>
      <c r="J112" s="221">
        <f>ROUND(I112*H112,2)</f>
        <v>0</v>
      </c>
      <c r="K112" s="217" t="s">
        <v>21</v>
      </c>
      <c r="L112" s="222"/>
      <c r="M112" s="223" t="s">
        <v>21</v>
      </c>
      <c r="N112" s="224" t="s">
        <v>44</v>
      </c>
      <c r="O112" s="81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3" t="s">
        <v>166</v>
      </c>
      <c r="AT112" s="213" t="s">
        <v>163</v>
      </c>
      <c r="AU112" s="213" t="s">
        <v>80</v>
      </c>
      <c r="AY112" s="14" t="s">
        <v>148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4" t="s">
        <v>80</v>
      </c>
      <c r="BK112" s="214">
        <f>ROUND(I112*H112,2)</f>
        <v>0</v>
      </c>
      <c r="BL112" s="14" t="s">
        <v>166</v>
      </c>
      <c r="BM112" s="213" t="s">
        <v>663</v>
      </c>
    </row>
    <row r="113" s="2" customFormat="1" ht="33" customHeight="1">
      <c r="A113" s="35"/>
      <c r="B113" s="36"/>
      <c r="C113" s="215" t="s">
        <v>311</v>
      </c>
      <c r="D113" s="215" t="s">
        <v>163</v>
      </c>
      <c r="E113" s="216" t="s">
        <v>664</v>
      </c>
      <c r="F113" s="217" t="s">
        <v>665</v>
      </c>
      <c r="G113" s="218" t="s">
        <v>161</v>
      </c>
      <c r="H113" s="219">
        <v>32</v>
      </c>
      <c r="I113" s="220"/>
      <c r="J113" s="221">
        <f>ROUND(I113*H113,2)</f>
        <v>0</v>
      </c>
      <c r="K113" s="217" t="s">
        <v>153</v>
      </c>
      <c r="L113" s="222"/>
      <c r="M113" s="223" t="s">
        <v>21</v>
      </c>
      <c r="N113" s="224" t="s">
        <v>44</v>
      </c>
      <c r="O113" s="81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3" t="s">
        <v>166</v>
      </c>
      <c r="AT113" s="213" t="s">
        <v>163</v>
      </c>
      <c r="AU113" s="213" t="s">
        <v>80</v>
      </c>
      <c r="AY113" s="14" t="s">
        <v>148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80</v>
      </c>
      <c r="BK113" s="214">
        <f>ROUND(I113*H113,2)</f>
        <v>0</v>
      </c>
      <c r="BL113" s="14" t="s">
        <v>166</v>
      </c>
      <c r="BM113" s="213" t="s">
        <v>666</v>
      </c>
    </row>
    <row r="114" s="2" customFormat="1" ht="33" customHeight="1">
      <c r="A114" s="35"/>
      <c r="B114" s="36"/>
      <c r="C114" s="215" t="s">
        <v>315</v>
      </c>
      <c r="D114" s="215" t="s">
        <v>163</v>
      </c>
      <c r="E114" s="216" t="s">
        <v>667</v>
      </c>
      <c r="F114" s="217" t="s">
        <v>668</v>
      </c>
      <c r="G114" s="218" t="s">
        <v>161</v>
      </c>
      <c r="H114" s="219">
        <v>288</v>
      </c>
      <c r="I114" s="220"/>
      <c r="J114" s="221">
        <f>ROUND(I114*H114,2)</f>
        <v>0</v>
      </c>
      <c r="K114" s="217" t="s">
        <v>153</v>
      </c>
      <c r="L114" s="222"/>
      <c r="M114" s="223" t="s">
        <v>21</v>
      </c>
      <c r="N114" s="224" t="s">
        <v>44</v>
      </c>
      <c r="O114" s="81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3" t="s">
        <v>166</v>
      </c>
      <c r="AT114" s="213" t="s">
        <v>163</v>
      </c>
      <c r="AU114" s="213" t="s">
        <v>80</v>
      </c>
      <c r="AY114" s="14" t="s">
        <v>148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4" t="s">
        <v>80</v>
      </c>
      <c r="BK114" s="214">
        <f>ROUND(I114*H114,2)</f>
        <v>0</v>
      </c>
      <c r="BL114" s="14" t="s">
        <v>166</v>
      </c>
      <c r="BM114" s="213" t="s">
        <v>669</v>
      </c>
    </row>
    <row r="115" s="2" customFormat="1" ht="37.8" customHeight="1">
      <c r="A115" s="35"/>
      <c r="B115" s="36"/>
      <c r="C115" s="215" t="s">
        <v>319</v>
      </c>
      <c r="D115" s="215" t="s">
        <v>163</v>
      </c>
      <c r="E115" s="216" t="s">
        <v>670</v>
      </c>
      <c r="F115" s="217" t="s">
        <v>671</v>
      </c>
      <c r="G115" s="218" t="s">
        <v>161</v>
      </c>
      <c r="H115" s="219">
        <v>9</v>
      </c>
      <c r="I115" s="220"/>
      <c r="J115" s="221">
        <f>ROUND(I115*H115,2)</f>
        <v>0</v>
      </c>
      <c r="K115" s="217" t="s">
        <v>153</v>
      </c>
      <c r="L115" s="222"/>
      <c r="M115" s="223" t="s">
        <v>21</v>
      </c>
      <c r="N115" s="224" t="s">
        <v>44</v>
      </c>
      <c r="O115" s="81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3" t="s">
        <v>166</v>
      </c>
      <c r="AT115" s="213" t="s">
        <v>163</v>
      </c>
      <c r="AU115" s="213" t="s">
        <v>80</v>
      </c>
      <c r="AY115" s="14" t="s">
        <v>148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4" t="s">
        <v>80</v>
      </c>
      <c r="BK115" s="214">
        <f>ROUND(I115*H115,2)</f>
        <v>0</v>
      </c>
      <c r="BL115" s="14" t="s">
        <v>166</v>
      </c>
      <c r="BM115" s="213" t="s">
        <v>672</v>
      </c>
    </row>
    <row r="116" s="2" customFormat="1" ht="24.15" customHeight="1">
      <c r="A116" s="35"/>
      <c r="B116" s="36"/>
      <c r="C116" s="215" t="s">
        <v>323</v>
      </c>
      <c r="D116" s="215" t="s">
        <v>163</v>
      </c>
      <c r="E116" s="216" t="s">
        <v>673</v>
      </c>
      <c r="F116" s="217" t="s">
        <v>674</v>
      </c>
      <c r="G116" s="218" t="s">
        <v>161</v>
      </c>
      <c r="H116" s="219">
        <v>52</v>
      </c>
      <c r="I116" s="220"/>
      <c r="J116" s="221">
        <f>ROUND(I116*H116,2)</f>
        <v>0</v>
      </c>
      <c r="K116" s="217" t="s">
        <v>153</v>
      </c>
      <c r="L116" s="222"/>
      <c r="M116" s="223" t="s">
        <v>21</v>
      </c>
      <c r="N116" s="224" t="s">
        <v>44</v>
      </c>
      <c r="O116" s="81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3" t="s">
        <v>166</v>
      </c>
      <c r="AT116" s="213" t="s">
        <v>163</v>
      </c>
      <c r="AU116" s="213" t="s">
        <v>80</v>
      </c>
      <c r="AY116" s="14" t="s">
        <v>148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4" t="s">
        <v>80</v>
      </c>
      <c r="BK116" s="214">
        <f>ROUND(I116*H116,2)</f>
        <v>0</v>
      </c>
      <c r="BL116" s="14" t="s">
        <v>166</v>
      </c>
      <c r="BM116" s="213" t="s">
        <v>675</v>
      </c>
    </row>
    <row r="117" s="2" customFormat="1" ht="24.15" customHeight="1">
      <c r="A117" s="35"/>
      <c r="B117" s="36"/>
      <c r="C117" s="215" t="s">
        <v>327</v>
      </c>
      <c r="D117" s="215" t="s">
        <v>163</v>
      </c>
      <c r="E117" s="216" t="s">
        <v>676</v>
      </c>
      <c r="F117" s="217" t="s">
        <v>677</v>
      </c>
      <c r="G117" s="218" t="s">
        <v>161</v>
      </c>
      <c r="H117" s="219">
        <v>288</v>
      </c>
      <c r="I117" s="220"/>
      <c r="J117" s="221">
        <f>ROUND(I117*H117,2)</f>
        <v>0</v>
      </c>
      <c r="K117" s="217" t="s">
        <v>153</v>
      </c>
      <c r="L117" s="222"/>
      <c r="M117" s="223" t="s">
        <v>21</v>
      </c>
      <c r="N117" s="224" t="s">
        <v>44</v>
      </c>
      <c r="O117" s="81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3" t="s">
        <v>166</v>
      </c>
      <c r="AT117" s="213" t="s">
        <v>163</v>
      </c>
      <c r="AU117" s="213" t="s">
        <v>80</v>
      </c>
      <c r="AY117" s="14" t="s">
        <v>148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80</v>
      </c>
      <c r="BK117" s="214">
        <f>ROUND(I117*H117,2)</f>
        <v>0</v>
      </c>
      <c r="BL117" s="14" t="s">
        <v>166</v>
      </c>
      <c r="BM117" s="213" t="s">
        <v>678</v>
      </c>
    </row>
    <row r="118" s="2" customFormat="1" ht="37.8" customHeight="1">
      <c r="A118" s="35"/>
      <c r="B118" s="36"/>
      <c r="C118" s="215" t="s">
        <v>331</v>
      </c>
      <c r="D118" s="215" t="s">
        <v>163</v>
      </c>
      <c r="E118" s="216" t="s">
        <v>679</v>
      </c>
      <c r="F118" s="217" t="s">
        <v>680</v>
      </c>
      <c r="G118" s="218" t="s">
        <v>171</v>
      </c>
      <c r="H118" s="219">
        <v>10660</v>
      </c>
      <c r="I118" s="220"/>
      <c r="J118" s="221">
        <f>ROUND(I118*H118,2)</f>
        <v>0</v>
      </c>
      <c r="K118" s="217" t="s">
        <v>153</v>
      </c>
      <c r="L118" s="222"/>
      <c r="M118" s="223" t="s">
        <v>21</v>
      </c>
      <c r="N118" s="224" t="s">
        <v>44</v>
      </c>
      <c r="O118" s="81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3" t="s">
        <v>166</v>
      </c>
      <c r="AT118" s="213" t="s">
        <v>163</v>
      </c>
      <c r="AU118" s="213" t="s">
        <v>80</v>
      </c>
      <c r="AY118" s="14" t="s">
        <v>148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4" t="s">
        <v>80</v>
      </c>
      <c r="BK118" s="214">
        <f>ROUND(I118*H118,2)</f>
        <v>0</v>
      </c>
      <c r="BL118" s="14" t="s">
        <v>166</v>
      </c>
      <c r="BM118" s="213" t="s">
        <v>681</v>
      </c>
    </row>
    <row r="119" s="2" customFormat="1" ht="37.8" customHeight="1">
      <c r="A119" s="35"/>
      <c r="B119" s="36"/>
      <c r="C119" s="215" t="s">
        <v>335</v>
      </c>
      <c r="D119" s="215" t="s">
        <v>163</v>
      </c>
      <c r="E119" s="216" t="s">
        <v>564</v>
      </c>
      <c r="F119" s="217" t="s">
        <v>565</v>
      </c>
      <c r="G119" s="218" t="s">
        <v>161</v>
      </c>
      <c r="H119" s="219">
        <v>24</v>
      </c>
      <c r="I119" s="220"/>
      <c r="J119" s="221">
        <f>ROUND(I119*H119,2)</f>
        <v>0</v>
      </c>
      <c r="K119" s="217" t="s">
        <v>153</v>
      </c>
      <c r="L119" s="222"/>
      <c r="M119" s="223" t="s">
        <v>21</v>
      </c>
      <c r="N119" s="224" t="s">
        <v>44</v>
      </c>
      <c r="O119" s="81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3" t="s">
        <v>166</v>
      </c>
      <c r="AT119" s="213" t="s">
        <v>163</v>
      </c>
      <c r="AU119" s="213" t="s">
        <v>80</v>
      </c>
      <c r="AY119" s="14" t="s">
        <v>148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4" t="s">
        <v>80</v>
      </c>
      <c r="BK119" s="214">
        <f>ROUND(I119*H119,2)</f>
        <v>0</v>
      </c>
      <c r="BL119" s="14" t="s">
        <v>166</v>
      </c>
      <c r="BM119" s="213" t="s">
        <v>682</v>
      </c>
    </row>
    <row r="120" s="2" customFormat="1" ht="37.8" customHeight="1">
      <c r="A120" s="35"/>
      <c r="B120" s="36"/>
      <c r="C120" s="215" t="s">
        <v>339</v>
      </c>
      <c r="D120" s="215" t="s">
        <v>163</v>
      </c>
      <c r="E120" s="216" t="s">
        <v>683</v>
      </c>
      <c r="F120" s="217" t="s">
        <v>684</v>
      </c>
      <c r="G120" s="218" t="s">
        <v>171</v>
      </c>
      <c r="H120" s="219">
        <v>300</v>
      </c>
      <c r="I120" s="220"/>
      <c r="J120" s="221">
        <f>ROUND(I120*H120,2)</f>
        <v>0</v>
      </c>
      <c r="K120" s="217" t="s">
        <v>153</v>
      </c>
      <c r="L120" s="222"/>
      <c r="M120" s="223" t="s">
        <v>21</v>
      </c>
      <c r="N120" s="224" t="s">
        <v>44</v>
      </c>
      <c r="O120" s="81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3" t="s">
        <v>166</v>
      </c>
      <c r="AT120" s="213" t="s">
        <v>163</v>
      </c>
      <c r="AU120" s="213" t="s">
        <v>80</v>
      </c>
      <c r="AY120" s="14" t="s">
        <v>148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4" t="s">
        <v>80</v>
      </c>
      <c r="BK120" s="214">
        <f>ROUND(I120*H120,2)</f>
        <v>0</v>
      </c>
      <c r="BL120" s="14" t="s">
        <v>166</v>
      </c>
      <c r="BM120" s="213" t="s">
        <v>685</v>
      </c>
    </row>
    <row r="121" s="2" customFormat="1" ht="44.25" customHeight="1">
      <c r="A121" s="35"/>
      <c r="B121" s="36"/>
      <c r="C121" s="202" t="s">
        <v>343</v>
      </c>
      <c r="D121" s="202" t="s">
        <v>149</v>
      </c>
      <c r="E121" s="203" t="s">
        <v>686</v>
      </c>
      <c r="F121" s="204" t="s">
        <v>687</v>
      </c>
      <c r="G121" s="205" t="s">
        <v>688</v>
      </c>
      <c r="H121" s="206">
        <v>408</v>
      </c>
      <c r="I121" s="207"/>
      <c r="J121" s="208">
        <f>ROUND(I121*H121,2)</f>
        <v>0</v>
      </c>
      <c r="K121" s="204" t="s">
        <v>153</v>
      </c>
      <c r="L121" s="41"/>
      <c r="M121" s="209" t="s">
        <v>21</v>
      </c>
      <c r="N121" s="210" t="s">
        <v>44</v>
      </c>
      <c r="O121" s="81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3" t="s">
        <v>147</v>
      </c>
      <c r="AT121" s="213" t="s">
        <v>149</v>
      </c>
      <c r="AU121" s="213" t="s">
        <v>80</v>
      </c>
      <c r="AY121" s="14" t="s">
        <v>148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4" t="s">
        <v>80</v>
      </c>
      <c r="BK121" s="214">
        <f>ROUND(I121*H121,2)</f>
        <v>0</v>
      </c>
      <c r="BL121" s="14" t="s">
        <v>147</v>
      </c>
      <c r="BM121" s="213" t="s">
        <v>689</v>
      </c>
    </row>
    <row r="122" s="2" customFormat="1" ht="49.05" customHeight="1">
      <c r="A122" s="35"/>
      <c r="B122" s="36"/>
      <c r="C122" s="202" t="s">
        <v>347</v>
      </c>
      <c r="D122" s="202" t="s">
        <v>149</v>
      </c>
      <c r="E122" s="203" t="s">
        <v>690</v>
      </c>
      <c r="F122" s="204" t="s">
        <v>691</v>
      </c>
      <c r="G122" s="205" t="s">
        <v>688</v>
      </c>
      <c r="H122" s="206">
        <v>288</v>
      </c>
      <c r="I122" s="207"/>
      <c r="J122" s="208">
        <f>ROUND(I122*H122,2)</f>
        <v>0</v>
      </c>
      <c r="K122" s="204" t="s">
        <v>153</v>
      </c>
      <c r="L122" s="41"/>
      <c r="M122" s="209" t="s">
        <v>21</v>
      </c>
      <c r="N122" s="210" t="s">
        <v>44</v>
      </c>
      <c r="O122" s="81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3" t="s">
        <v>147</v>
      </c>
      <c r="AT122" s="213" t="s">
        <v>149</v>
      </c>
      <c r="AU122" s="213" t="s">
        <v>80</v>
      </c>
      <c r="AY122" s="14" t="s">
        <v>148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4" t="s">
        <v>80</v>
      </c>
      <c r="BK122" s="214">
        <f>ROUND(I122*H122,2)</f>
        <v>0</v>
      </c>
      <c r="BL122" s="14" t="s">
        <v>147</v>
      </c>
      <c r="BM122" s="213" t="s">
        <v>692</v>
      </c>
    </row>
    <row r="123" s="2" customFormat="1" ht="16.5" customHeight="1">
      <c r="A123" s="35"/>
      <c r="B123" s="36"/>
      <c r="C123" s="202" t="s">
        <v>351</v>
      </c>
      <c r="D123" s="202" t="s">
        <v>149</v>
      </c>
      <c r="E123" s="203" t="s">
        <v>340</v>
      </c>
      <c r="F123" s="204" t="s">
        <v>341</v>
      </c>
      <c r="G123" s="205" t="s">
        <v>161</v>
      </c>
      <c r="H123" s="206">
        <v>7</v>
      </c>
      <c r="I123" s="207"/>
      <c r="J123" s="208">
        <f>ROUND(I123*H123,2)</f>
        <v>0</v>
      </c>
      <c r="K123" s="204" t="s">
        <v>153</v>
      </c>
      <c r="L123" s="41"/>
      <c r="M123" s="209" t="s">
        <v>21</v>
      </c>
      <c r="N123" s="210" t="s">
        <v>44</v>
      </c>
      <c r="O123" s="81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3" t="s">
        <v>147</v>
      </c>
      <c r="AT123" s="213" t="s">
        <v>149</v>
      </c>
      <c r="AU123" s="213" t="s">
        <v>80</v>
      </c>
      <c r="AY123" s="14" t="s">
        <v>148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4" t="s">
        <v>80</v>
      </c>
      <c r="BK123" s="214">
        <f>ROUND(I123*H123,2)</f>
        <v>0</v>
      </c>
      <c r="BL123" s="14" t="s">
        <v>147</v>
      </c>
      <c r="BM123" s="213" t="s">
        <v>693</v>
      </c>
    </row>
    <row r="124" s="2" customFormat="1" ht="16.5" customHeight="1">
      <c r="A124" s="35"/>
      <c r="B124" s="36"/>
      <c r="C124" s="202" t="s">
        <v>356</v>
      </c>
      <c r="D124" s="202" t="s">
        <v>149</v>
      </c>
      <c r="E124" s="203" t="s">
        <v>694</v>
      </c>
      <c r="F124" s="204" t="s">
        <v>695</v>
      </c>
      <c r="G124" s="205" t="s">
        <v>161</v>
      </c>
      <c r="H124" s="206">
        <v>8</v>
      </c>
      <c r="I124" s="207"/>
      <c r="J124" s="208">
        <f>ROUND(I124*H124,2)</f>
        <v>0</v>
      </c>
      <c r="K124" s="204" t="s">
        <v>153</v>
      </c>
      <c r="L124" s="41"/>
      <c r="M124" s="209" t="s">
        <v>21</v>
      </c>
      <c r="N124" s="210" t="s">
        <v>44</v>
      </c>
      <c r="O124" s="81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3" t="s">
        <v>147</v>
      </c>
      <c r="AT124" s="213" t="s">
        <v>149</v>
      </c>
      <c r="AU124" s="213" t="s">
        <v>80</v>
      </c>
      <c r="AY124" s="14" t="s">
        <v>148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4" t="s">
        <v>80</v>
      </c>
      <c r="BK124" s="214">
        <f>ROUND(I124*H124,2)</f>
        <v>0</v>
      </c>
      <c r="BL124" s="14" t="s">
        <v>147</v>
      </c>
      <c r="BM124" s="213" t="s">
        <v>696</v>
      </c>
    </row>
    <row r="125" s="2" customFormat="1" ht="24.15" customHeight="1">
      <c r="A125" s="35"/>
      <c r="B125" s="36"/>
      <c r="C125" s="202" t="s">
        <v>360</v>
      </c>
      <c r="D125" s="202" t="s">
        <v>149</v>
      </c>
      <c r="E125" s="203" t="s">
        <v>344</v>
      </c>
      <c r="F125" s="204" t="s">
        <v>345</v>
      </c>
      <c r="G125" s="205" t="s">
        <v>161</v>
      </c>
      <c r="H125" s="206">
        <v>12</v>
      </c>
      <c r="I125" s="207"/>
      <c r="J125" s="208">
        <f>ROUND(I125*H125,2)</f>
        <v>0</v>
      </c>
      <c r="K125" s="204" t="s">
        <v>153</v>
      </c>
      <c r="L125" s="41"/>
      <c r="M125" s="209" t="s">
        <v>21</v>
      </c>
      <c r="N125" s="210" t="s">
        <v>44</v>
      </c>
      <c r="O125" s="81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3" t="s">
        <v>147</v>
      </c>
      <c r="AT125" s="213" t="s">
        <v>149</v>
      </c>
      <c r="AU125" s="213" t="s">
        <v>80</v>
      </c>
      <c r="AY125" s="14" t="s">
        <v>148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4" t="s">
        <v>80</v>
      </c>
      <c r="BK125" s="214">
        <f>ROUND(I125*H125,2)</f>
        <v>0</v>
      </c>
      <c r="BL125" s="14" t="s">
        <v>147</v>
      </c>
      <c r="BM125" s="213" t="s">
        <v>697</v>
      </c>
    </row>
    <row r="126" s="2" customFormat="1" ht="33" customHeight="1">
      <c r="A126" s="35"/>
      <c r="B126" s="36"/>
      <c r="C126" s="202" t="s">
        <v>364</v>
      </c>
      <c r="D126" s="202" t="s">
        <v>149</v>
      </c>
      <c r="E126" s="203" t="s">
        <v>698</v>
      </c>
      <c r="F126" s="204" t="s">
        <v>699</v>
      </c>
      <c r="G126" s="205" t="s">
        <v>161</v>
      </c>
      <c r="H126" s="206">
        <v>4</v>
      </c>
      <c r="I126" s="207"/>
      <c r="J126" s="208">
        <f>ROUND(I126*H126,2)</f>
        <v>0</v>
      </c>
      <c r="K126" s="204" t="s">
        <v>153</v>
      </c>
      <c r="L126" s="41"/>
      <c r="M126" s="209" t="s">
        <v>21</v>
      </c>
      <c r="N126" s="210" t="s">
        <v>44</v>
      </c>
      <c r="O126" s="81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3" t="s">
        <v>147</v>
      </c>
      <c r="AT126" s="213" t="s">
        <v>149</v>
      </c>
      <c r="AU126" s="213" t="s">
        <v>80</v>
      </c>
      <c r="AY126" s="14" t="s">
        <v>148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4" t="s">
        <v>80</v>
      </c>
      <c r="BK126" s="214">
        <f>ROUND(I126*H126,2)</f>
        <v>0</v>
      </c>
      <c r="BL126" s="14" t="s">
        <v>147</v>
      </c>
      <c r="BM126" s="213" t="s">
        <v>700</v>
      </c>
    </row>
    <row r="127" s="2" customFormat="1" ht="16.5" customHeight="1">
      <c r="A127" s="35"/>
      <c r="B127" s="36"/>
      <c r="C127" s="202" t="s">
        <v>368</v>
      </c>
      <c r="D127" s="202" t="s">
        <v>149</v>
      </c>
      <c r="E127" s="203" t="s">
        <v>373</v>
      </c>
      <c r="F127" s="204" t="s">
        <v>374</v>
      </c>
      <c r="G127" s="205" t="s">
        <v>161</v>
      </c>
      <c r="H127" s="206">
        <v>6</v>
      </c>
      <c r="I127" s="207"/>
      <c r="J127" s="208">
        <f>ROUND(I127*H127,2)</f>
        <v>0</v>
      </c>
      <c r="K127" s="204" t="s">
        <v>153</v>
      </c>
      <c r="L127" s="41"/>
      <c r="M127" s="209" t="s">
        <v>21</v>
      </c>
      <c r="N127" s="210" t="s">
        <v>44</v>
      </c>
      <c r="O127" s="81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3" t="s">
        <v>147</v>
      </c>
      <c r="AT127" s="213" t="s">
        <v>149</v>
      </c>
      <c r="AU127" s="213" t="s">
        <v>80</v>
      </c>
      <c r="AY127" s="14" t="s">
        <v>148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4" t="s">
        <v>80</v>
      </c>
      <c r="BK127" s="214">
        <f>ROUND(I127*H127,2)</f>
        <v>0</v>
      </c>
      <c r="BL127" s="14" t="s">
        <v>147</v>
      </c>
      <c r="BM127" s="213" t="s">
        <v>701</v>
      </c>
    </row>
    <row r="128" s="2" customFormat="1" ht="78" customHeight="1">
      <c r="A128" s="35"/>
      <c r="B128" s="36"/>
      <c r="C128" s="202" t="s">
        <v>372</v>
      </c>
      <c r="D128" s="202" t="s">
        <v>149</v>
      </c>
      <c r="E128" s="203" t="s">
        <v>702</v>
      </c>
      <c r="F128" s="204" t="s">
        <v>703</v>
      </c>
      <c r="G128" s="205" t="s">
        <v>171</v>
      </c>
      <c r="H128" s="206">
        <v>40</v>
      </c>
      <c r="I128" s="207"/>
      <c r="J128" s="208">
        <f>ROUND(I128*H128,2)</f>
        <v>0</v>
      </c>
      <c r="K128" s="204" t="s">
        <v>153</v>
      </c>
      <c r="L128" s="41"/>
      <c r="M128" s="209" t="s">
        <v>21</v>
      </c>
      <c r="N128" s="210" t="s">
        <v>44</v>
      </c>
      <c r="O128" s="81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3" t="s">
        <v>147</v>
      </c>
      <c r="AT128" s="213" t="s">
        <v>149</v>
      </c>
      <c r="AU128" s="213" t="s">
        <v>80</v>
      </c>
      <c r="AY128" s="14" t="s">
        <v>148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4" t="s">
        <v>80</v>
      </c>
      <c r="BK128" s="214">
        <f>ROUND(I128*H128,2)</f>
        <v>0</v>
      </c>
      <c r="BL128" s="14" t="s">
        <v>147</v>
      </c>
      <c r="BM128" s="213" t="s">
        <v>704</v>
      </c>
    </row>
    <row r="129" s="2" customFormat="1" ht="16.5" customHeight="1">
      <c r="A129" s="35"/>
      <c r="B129" s="36"/>
      <c r="C129" s="202" t="s">
        <v>376</v>
      </c>
      <c r="D129" s="202" t="s">
        <v>149</v>
      </c>
      <c r="E129" s="203" t="s">
        <v>705</v>
      </c>
      <c r="F129" s="204" t="s">
        <v>706</v>
      </c>
      <c r="G129" s="205" t="s">
        <v>161</v>
      </c>
      <c r="H129" s="206">
        <v>1</v>
      </c>
      <c r="I129" s="207"/>
      <c r="J129" s="208">
        <f>ROUND(I129*H129,2)</f>
        <v>0</v>
      </c>
      <c r="K129" s="204" t="s">
        <v>153</v>
      </c>
      <c r="L129" s="41"/>
      <c r="M129" s="209" t="s">
        <v>21</v>
      </c>
      <c r="N129" s="210" t="s">
        <v>44</v>
      </c>
      <c r="O129" s="81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3" t="s">
        <v>147</v>
      </c>
      <c r="AT129" s="213" t="s">
        <v>149</v>
      </c>
      <c r="AU129" s="213" t="s">
        <v>80</v>
      </c>
      <c r="AY129" s="14" t="s">
        <v>148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4" t="s">
        <v>80</v>
      </c>
      <c r="BK129" s="214">
        <f>ROUND(I129*H129,2)</f>
        <v>0</v>
      </c>
      <c r="BL129" s="14" t="s">
        <v>147</v>
      </c>
      <c r="BM129" s="213" t="s">
        <v>707</v>
      </c>
    </row>
    <row r="130" s="2" customFormat="1" ht="24.15" customHeight="1">
      <c r="A130" s="35"/>
      <c r="B130" s="36"/>
      <c r="C130" s="202" t="s">
        <v>380</v>
      </c>
      <c r="D130" s="202" t="s">
        <v>149</v>
      </c>
      <c r="E130" s="203" t="s">
        <v>708</v>
      </c>
      <c r="F130" s="204" t="s">
        <v>709</v>
      </c>
      <c r="G130" s="205" t="s">
        <v>161</v>
      </c>
      <c r="H130" s="206">
        <v>20</v>
      </c>
      <c r="I130" s="207"/>
      <c r="J130" s="208">
        <f>ROUND(I130*H130,2)</f>
        <v>0</v>
      </c>
      <c r="K130" s="204" t="s">
        <v>153</v>
      </c>
      <c r="L130" s="41"/>
      <c r="M130" s="209" t="s">
        <v>21</v>
      </c>
      <c r="N130" s="210" t="s">
        <v>44</v>
      </c>
      <c r="O130" s="81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3" t="s">
        <v>147</v>
      </c>
      <c r="AT130" s="213" t="s">
        <v>149</v>
      </c>
      <c r="AU130" s="213" t="s">
        <v>80</v>
      </c>
      <c r="AY130" s="14" t="s">
        <v>148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4" t="s">
        <v>80</v>
      </c>
      <c r="BK130" s="214">
        <f>ROUND(I130*H130,2)</f>
        <v>0</v>
      </c>
      <c r="BL130" s="14" t="s">
        <v>147</v>
      </c>
      <c r="BM130" s="213" t="s">
        <v>710</v>
      </c>
    </row>
    <row r="131" s="2" customFormat="1" ht="21.75" customHeight="1">
      <c r="A131" s="35"/>
      <c r="B131" s="36"/>
      <c r="C131" s="202" t="s">
        <v>384</v>
      </c>
      <c r="D131" s="202" t="s">
        <v>149</v>
      </c>
      <c r="E131" s="203" t="s">
        <v>711</v>
      </c>
      <c r="F131" s="204" t="s">
        <v>712</v>
      </c>
      <c r="G131" s="205" t="s">
        <v>161</v>
      </c>
      <c r="H131" s="206">
        <v>20</v>
      </c>
      <c r="I131" s="207"/>
      <c r="J131" s="208">
        <f>ROUND(I131*H131,2)</f>
        <v>0</v>
      </c>
      <c r="K131" s="204" t="s">
        <v>153</v>
      </c>
      <c r="L131" s="41"/>
      <c r="M131" s="209" t="s">
        <v>21</v>
      </c>
      <c r="N131" s="210" t="s">
        <v>44</v>
      </c>
      <c r="O131" s="81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3" t="s">
        <v>147</v>
      </c>
      <c r="AT131" s="213" t="s">
        <v>149</v>
      </c>
      <c r="AU131" s="213" t="s">
        <v>80</v>
      </c>
      <c r="AY131" s="14" t="s">
        <v>148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4" t="s">
        <v>80</v>
      </c>
      <c r="BK131" s="214">
        <f>ROUND(I131*H131,2)</f>
        <v>0</v>
      </c>
      <c r="BL131" s="14" t="s">
        <v>147</v>
      </c>
      <c r="BM131" s="213" t="s">
        <v>713</v>
      </c>
    </row>
    <row r="132" s="2" customFormat="1" ht="16.5" customHeight="1">
      <c r="A132" s="35"/>
      <c r="B132" s="36"/>
      <c r="C132" s="202" t="s">
        <v>388</v>
      </c>
      <c r="D132" s="202" t="s">
        <v>149</v>
      </c>
      <c r="E132" s="203" t="s">
        <v>714</v>
      </c>
      <c r="F132" s="204" t="s">
        <v>715</v>
      </c>
      <c r="G132" s="205" t="s">
        <v>171</v>
      </c>
      <c r="H132" s="206">
        <v>100</v>
      </c>
      <c r="I132" s="207"/>
      <c r="J132" s="208">
        <f>ROUND(I132*H132,2)</f>
        <v>0</v>
      </c>
      <c r="K132" s="204" t="s">
        <v>153</v>
      </c>
      <c r="L132" s="41"/>
      <c r="M132" s="209" t="s">
        <v>21</v>
      </c>
      <c r="N132" s="210" t="s">
        <v>44</v>
      </c>
      <c r="O132" s="81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3" t="s">
        <v>147</v>
      </c>
      <c r="AT132" s="213" t="s">
        <v>149</v>
      </c>
      <c r="AU132" s="213" t="s">
        <v>80</v>
      </c>
      <c r="AY132" s="14" t="s">
        <v>148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4" t="s">
        <v>80</v>
      </c>
      <c r="BK132" s="214">
        <f>ROUND(I132*H132,2)</f>
        <v>0</v>
      </c>
      <c r="BL132" s="14" t="s">
        <v>147</v>
      </c>
      <c r="BM132" s="213" t="s">
        <v>716</v>
      </c>
    </row>
    <row r="133" s="2" customFormat="1" ht="21.75" customHeight="1">
      <c r="A133" s="35"/>
      <c r="B133" s="36"/>
      <c r="C133" s="202" t="s">
        <v>392</v>
      </c>
      <c r="D133" s="202" t="s">
        <v>149</v>
      </c>
      <c r="E133" s="203" t="s">
        <v>717</v>
      </c>
      <c r="F133" s="204" t="s">
        <v>718</v>
      </c>
      <c r="G133" s="205" t="s">
        <v>171</v>
      </c>
      <c r="H133" s="206">
        <v>32</v>
      </c>
      <c r="I133" s="207"/>
      <c r="J133" s="208">
        <f>ROUND(I133*H133,2)</f>
        <v>0</v>
      </c>
      <c r="K133" s="204" t="s">
        <v>153</v>
      </c>
      <c r="L133" s="41"/>
      <c r="M133" s="209" t="s">
        <v>21</v>
      </c>
      <c r="N133" s="210" t="s">
        <v>44</v>
      </c>
      <c r="O133" s="81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3" t="s">
        <v>147</v>
      </c>
      <c r="AT133" s="213" t="s">
        <v>149</v>
      </c>
      <c r="AU133" s="213" t="s">
        <v>80</v>
      </c>
      <c r="AY133" s="14" t="s">
        <v>148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80</v>
      </c>
      <c r="BK133" s="214">
        <f>ROUND(I133*H133,2)</f>
        <v>0</v>
      </c>
      <c r="BL133" s="14" t="s">
        <v>147</v>
      </c>
      <c r="BM133" s="213" t="s">
        <v>719</v>
      </c>
    </row>
    <row r="134" s="2" customFormat="1" ht="24.15" customHeight="1">
      <c r="A134" s="35"/>
      <c r="B134" s="36"/>
      <c r="C134" s="202" t="s">
        <v>396</v>
      </c>
      <c r="D134" s="202" t="s">
        <v>149</v>
      </c>
      <c r="E134" s="203" t="s">
        <v>720</v>
      </c>
      <c r="F134" s="204" t="s">
        <v>721</v>
      </c>
      <c r="G134" s="205" t="s">
        <v>171</v>
      </c>
      <c r="H134" s="206">
        <v>32</v>
      </c>
      <c r="I134" s="207"/>
      <c r="J134" s="208">
        <f>ROUND(I134*H134,2)</f>
        <v>0</v>
      </c>
      <c r="K134" s="204" t="s">
        <v>153</v>
      </c>
      <c r="L134" s="41"/>
      <c r="M134" s="209" t="s">
        <v>21</v>
      </c>
      <c r="N134" s="210" t="s">
        <v>44</v>
      </c>
      <c r="O134" s="81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3" t="s">
        <v>147</v>
      </c>
      <c r="AT134" s="213" t="s">
        <v>149</v>
      </c>
      <c r="AU134" s="213" t="s">
        <v>80</v>
      </c>
      <c r="AY134" s="14" t="s">
        <v>148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4" t="s">
        <v>80</v>
      </c>
      <c r="BK134" s="214">
        <f>ROUND(I134*H134,2)</f>
        <v>0</v>
      </c>
      <c r="BL134" s="14" t="s">
        <v>147</v>
      </c>
      <c r="BM134" s="213" t="s">
        <v>722</v>
      </c>
    </row>
    <row r="135" s="2" customFormat="1" ht="37.8" customHeight="1">
      <c r="A135" s="35"/>
      <c r="B135" s="36"/>
      <c r="C135" s="202" t="s">
        <v>400</v>
      </c>
      <c r="D135" s="202" t="s">
        <v>149</v>
      </c>
      <c r="E135" s="203" t="s">
        <v>723</v>
      </c>
      <c r="F135" s="204" t="s">
        <v>724</v>
      </c>
      <c r="G135" s="205" t="s">
        <v>161</v>
      </c>
      <c r="H135" s="206">
        <v>100</v>
      </c>
      <c r="I135" s="207"/>
      <c r="J135" s="208">
        <f>ROUND(I135*H135,2)</f>
        <v>0</v>
      </c>
      <c r="K135" s="204" t="s">
        <v>153</v>
      </c>
      <c r="L135" s="41"/>
      <c r="M135" s="209" t="s">
        <v>21</v>
      </c>
      <c r="N135" s="210" t="s">
        <v>44</v>
      </c>
      <c r="O135" s="81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3" t="s">
        <v>147</v>
      </c>
      <c r="AT135" s="213" t="s">
        <v>149</v>
      </c>
      <c r="AU135" s="213" t="s">
        <v>80</v>
      </c>
      <c r="AY135" s="14" t="s">
        <v>148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4" t="s">
        <v>80</v>
      </c>
      <c r="BK135" s="214">
        <f>ROUND(I135*H135,2)</f>
        <v>0</v>
      </c>
      <c r="BL135" s="14" t="s">
        <v>147</v>
      </c>
      <c r="BM135" s="213" t="s">
        <v>725</v>
      </c>
    </row>
    <row r="136" s="2" customFormat="1" ht="24.15" customHeight="1">
      <c r="A136" s="35"/>
      <c r="B136" s="36"/>
      <c r="C136" s="202" t="s">
        <v>404</v>
      </c>
      <c r="D136" s="202" t="s">
        <v>149</v>
      </c>
      <c r="E136" s="203" t="s">
        <v>726</v>
      </c>
      <c r="F136" s="204" t="s">
        <v>727</v>
      </c>
      <c r="G136" s="205" t="s">
        <v>161</v>
      </c>
      <c r="H136" s="206">
        <v>16</v>
      </c>
      <c r="I136" s="207"/>
      <c r="J136" s="208">
        <f>ROUND(I136*H136,2)</f>
        <v>0</v>
      </c>
      <c r="K136" s="204" t="s">
        <v>153</v>
      </c>
      <c r="L136" s="41"/>
      <c r="M136" s="209" t="s">
        <v>21</v>
      </c>
      <c r="N136" s="210" t="s">
        <v>44</v>
      </c>
      <c r="O136" s="81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3" t="s">
        <v>147</v>
      </c>
      <c r="AT136" s="213" t="s">
        <v>149</v>
      </c>
      <c r="AU136" s="213" t="s">
        <v>80</v>
      </c>
      <c r="AY136" s="14" t="s">
        <v>148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80</v>
      </c>
      <c r="BK136" s="214">
        <f>ROUND(I136*H136,2)</f>
        <v>0</v>
      </c>
      <c r="BL136" s="14" t="s">
        <v>147</v>
      </c>
      <c r="BM136" s="213" t="s">
        <v>728</v>
      </c>
    </row>
    <row r="137" s="2" customFormat="1" ht="24.15" customHeight="1">
      <c r="A137" s="35"/>
      <c r="B137" s="36"/>
      <c r="C137" s="202" t="s">
        <v>409</v>
      </c>
      <c r="D137" s="202" t="s">
        <v>149</v>
      </c>
      <c r="E137" s="203" t="s">
        <v>729</v>
      </c>
      <c r="F137" s="204" t="s">
        <v>730</v>
      </c>
      <c r="G137" s="205" t="s">
        <v>161</v>
      </c>
      <c r="H137" s="206">
        <v>44</v>
      </c>
      <c r="I137" s="207"/>
      <c r="J137" s="208">
        <f>ROUND(I137*H137,2)</f>
        <v>0</v>
      </c>
      <c r="K137" s="204" t="s">
        <v>153</v>
      </c>
      <c r="L137" s="41"/>
      <c r="M137" s="209" t="s">
        <v>21</v>
      </c>
      <c r="N137" s="210" t="s">
        <v>44</v>
      </c>
      <c r="O137" s="81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3" t="s">
        <v>147</v>
      </c>
      <c r="AT137" s="213" t="s">
        <v>149</v>
      </c>
      <c r="AU137" s="213" t="s">
        <v>80</v>
      </c>
      <c r="AY137" s="14" t="s">
        <v>148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80</v>
      </c>
      <c r="BK137" s="214">
        <f>ROUND(I137*H137,2)</f>
        <v>0</v>
      </c>
      <c r="BL137" s="14" t="s">
        <v>147</v>
      </c>
      <c r="BM137" s="213" t="s">
        <v>731</v>
      </c>
    </row>
    <row r="138" s="2" customFormat="1" ht="24.15" customHeight="1">
      <c r="A138" s="35"/>
      <c r="B138" s="36"/>
      <c r="C138" s="202" t="s">
        <v>413</v>
      </c>
      <c r="D138" s="202" t="s">
        <v>149</v>
      </c>
      <c r="E138" s="203" t="s">
        <v>732</v>
      </c>
      <c r="F138" s="204" t="s">
        <v>733</v>
      </c>
      <c r="G138" s="205" t="s">
        <v>161</v>
      </c>
      <c r="H138" s="206">
        <v>9</v>
      </c>
      <c r="I138" s="207"/>
      <c r="J138" s="208">
        <f>ROUND(I138*H138,2)</f>
        <v>0</v>
      </c>
      <c r="K138" s="204" t="s">
        <v>153</v>
      </c>
      <c r="L138" s="41"/>
      <c r="M138" s="209" t="s">
        <v>21</v>
      </c>
      <c r="N138" s="210" t="s">
        <v>44</v>
      </c>
      <c r="O138" s="81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3" t="s">
        <v>147</v>
      </c>
      <c r="AT138" s="213" t="s">
        <v>149</v>
      </c>
      <c r="AU138" s="213" t="s">
        <v>80</v>
      </c>
      <c r="AY138" s="14" t="s">
        <v>148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80</v>
      </c>
      <c r="BK138" s="214">
        <f>ROUND(I138*H138,2)</f>
        <v>0</v>
      </c>
      <c r="BL138" s="14" t="s">
        <v>147</v>
      </c>
      <c r="BM138" s="213" t="s">
        <v>734</v>
      </c>
    </row>
    <row r="139" s="2" customFormat="1" ht="16.5" customHeight="1">
      <c r="A139" s="35"/>
      <c r="B139" s="36"/>
      <c r="C139" s="202" t="s">
        <v>417</v>
      </c>
      <c r="D139" s="202" t="s">
        <v>149</v>
      </c>
      <c r="E139" s="203" t="s">
        <v>414</v>
      </c>
      <c r="F139" s="204" t="s">
        <v>415</v>
      </c>
      <c r="G139" s="205" t="s">
        <v>171</v>
      </c>
      <c r="H139" s="206">
        <v>10660</v>
      </c>
      <c r="I139" s="207"/>
      <c r="J139" s="208">
        <f>ROUND(I139*H139,2)</f>
        <v>0</v>
      </c>
      <c r="K139" s="204" t="s">
        <v>153</v>
      </c>
      <c r="L139" s="41"/>
      <c r="M139" s="209" t="s">
        <v>21</v>
      </c>
      <c r="N139" s="210" t="s">
        <v>44</v>
      </c>
      <c r="O139" s="81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147</v>
      </c>
      <c r="AT139" s="213" t="s">
        <v>149</v>
      </c>
      <c r="AU139" s="213" t="s">
        <v>80</v>
      </c>
      <c r="AY139" s="14" t="s">
        <v>148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80</v>
      </c>
      <c r="BK139" s="214">
        <f>ROUND(I139*H139,2)</f>
        <v>0</v>
      </c>
      <c r="BL139" s="14" t="s">
        <v>147</v>
      </c>
      <c r="BM139" s="213" t="s">
        <v>735</v>
      </c>
    </row>
    <row r="140" s="2" customFormat="1" ht="16.5" customHeight="1">
      <c r="A140" s="35"/>
      <c r="B140" s="36"/>
      <c r="C140" s="202" t="s">
        <v>421</v>
      </c>
      <c r="D140" s="202" t="s">
        <v>149</v>
      </c>
      <c r="E140" s="203" t="s">
        <v>736</v>
      </c>
      <c r="F140" s="204" t="s">
        <v>737</v>
      </c>
      <c r="G140" s="205" t="s">
        <v>407</v>
      </c>
      <c r="H140" s="206">
        <v>10.6</v>
      </c>
      <c r="I140" s="207"/>
      <c r="J140" s="208">
        <f>ROUND(I140*H140,2)</f>
        <v>0</v>
      </c>
      <c r="K140" s="204" t="s">
        <v>153</v>
      </c>
      <c r="L140" s="41"/>
      <c r="M140" s="209" t="s">
        <v>21</v>
      </c>
      <c r="N140" s="210" t="s">
        <v>44</v>
      </c>
      <c r="O140" s="81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3" t="s">
        <v>147</v>
      </c>
      <c r="AT140" s="213" t="s">
        <v>149</v>
      </c>
      <c r="AU140" s="213" t="s">
        <v>80</v>
      </c>
      <c r="AY140" s="14" t="s">
        <v>148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4" t="s">
        <v>80</v>
      </c>
      <c r="BK140" s="214">
        <f>ROUND(I140*H140,2)</f>
        <v>0</v>
      </c>
      <c r="BL140" s="14" t="s">
        <v>147</v>
      </c>
      <c r="BM140" s="213" t="s">
        <v>738</v>
      </c>
    </row>
    <row r="141" s="2" customFormat="1" ht="16.5" customHeight="1">
      <c r="A141" s="35"/>
      <c r="B141" s="36"/>
      <c r="C141" s="202" t="s">
        <v>425</v>
      </c>
      <c r="D141" s="202" t="s">
        <v>149</v>
      </c>
      <c r="E141" s="203" t="s">
        <v>739</v>
      </c>
      <c r="F141" s="204" t="s">
        <v>740</v>
      </c>
      <c r="G141" s="205" t="s">
        <v>171</v>
      </c>
      <c r="H141" s="206">
        <v>40</v>
      </c>
      <c r="I141" s="207"/>
      <c r="J141" s="208">
        <f>ROUND(I141*H141,2)</f>
        <v>0</v>
      </c>
      <c r="K141" s="204" t="s">
        <v>153</v>
      </c>
      <c r="L141" s="41"/>
      <c r="M141" s="209" t="s">
        <v>21</v>
      </c>
      <c r="N141" s="210" t="s">
        <v>44</v>
      </c>
      <c r="O141" s="81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3" t="s">
        <v>147</v>
      </c>
      <c r="AT141" s="213" t="s">
        <v>149</v>
      </c>
      <c r="AU141" s="213" t="s">
        <v>80</v>
      </c>
      <c r="AY141" s="14" t="s">
        <v>148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80</v>
      </c>
      <c r="BK141" s="214">
        <f>ROUND(I141*H141,2)</f>
        <v>0</v>
      </c>
      <c r="BL141" s="14" t="s">
        <v>147</v>
      </c>
      <c r="BM141" s="213" t="s">
        <v>741</v>
      </c>
    </row>
    <row r="142" s="2" customFormat="1" ht="24.15" customHeight="1">
      <c r="A142" s="35"/>
      <c r="B142" s="36"/>
      <c r="C142" s="202" t="s">
        <v>429</v>
      </c>
      <c r="D142" s="202" t="s">
        <v>149</v>
      </c>
      <c r="E142" s="203" t="s">
        <v>742</v>
      </c>
      <c r="F142" s="204" t="s">
        <v>743</v>
      </c>
      <c r="G142" s="205" t="s">
        <v>688</v>
      </c>
      <c r="H142" s="206">
        <v>96</v>
      </c>
      <c r="I142" s="207"/>
      <c r="J142" s="208">
        <f>ROUND(I142*H142,2)</f>
        <v>0</v>
      </c>
      <c r="K142" s="204" t="s">
        <v>153</v>
      </c>
      <c r="L142" s="41"/>
      <c r="M142" s="209" t="s">
        <v>21</v>
      </c>
      <c r="N142" s="210" t="s">
        <v>44</v>
      </c>
      <c r="O142" s="81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3" t="s">
        <v>147</v>
      </c>
      <c r="AT142" s="213" t="s">
        <v>149</v>
      </c>
      <c r="AU142" s="213" t="s">
        <v>80</v>
      </c>
      <c r="AY142" s="14" t="s">
        <v>148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4" t="s">
        <v>80</v>
      </c>
      <c r="BK142" s="214">
        <f>ROUND(I142*H142,2)</f>
        <v>0</v>
      </c>
      <c r="BL142" s="14" t="s">
        <v>147</v>
      </c>
      <c r="BM142" s="213" t="s">
        <v>744</v>
      </c>
    </row>
    <row r="143" s="2" customFormat="1" ht="24.15" customHeight="1">
      <c r="A143" s="35"/>
      <c r="B143" s="36"/>
      <c r="C143" s="202" t="s">
        <v>433</v>
      </c>
      <c r="D143" s="202" t="s">
        <v>149</v>
      </c>
      <c r="E143" s="203" t="s">
        <v>745</v>
      </c>
      <c r="F143" s="204" t="s">
        <v>746</v>
      </c>
      <c r="G143" s="205" t="s">
        <v>688</v>
      </c>
      <c r="H143" s="206">
        <v>96</v>
      </c>
      <c r="I143" s="207"/>
      <c r="J143" s="208">
        <f>ROUND(I143*H143,2)</f>
        <v>0</v>
      </c>
      <c r="K143" s="204" t="s">
        <v>153</v>
      </c>
      <c r="L143" s="41"/>
      <c r="M143" s="209" t="s">
        <v>21</v>
      </c>
      <c r="N143" s="210" t="s">
        <v>44</v>
      </c>
      <c r="O143" s="81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3" t="s">
        <v>147</v>
      </c>
      <c r="AT143" s="213" t="s">
        <v>149</v>
      </c>
      <c r="AU143" s="213" t="s">
        <v>80</v>
      </c>
      <c r="AY143" s="14" t="s">
        <v>148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4" t="s">
        <v>80</v>
      </c>
      <c r="BK143" s="214">
        <f>ROUND(I143*H143,2)</f>
        <v>0</v>
      </c>
      <c r="BL143" s="14" t="s">
        <v>147</v>
      </c>
      <c r="BM143" s="213" t="s">
        <v>747</v>
      </c>
    </row>
    <row r="144" s="2" customFormat="1" ht="76.35" customHeight="1">
      <c r="A144" s="35"/>
      <c r="B144" s="36"/>
      <c r="C144" s="202" t="s">
        <v>437</v>
      </c>
      <c r="D144" s="202" t="s">
        <v>149</v>
      </c>
      <c r="E144" s="203" t="s">
        <v>748</v>
      </c>
      <c r="F144" s="204" t="s">
        <v>749</v>
      </c>
      <c r="G144" s="205" t="s">
        <v>161</v>
      </c>
      <c r="H144" s="206">
        <v>33</v>
      </c>
      <c r="I144" s="207"/>
      <c r="J144" s="208">
        <f>ROUND(I144*H144,2)</f>
        <v>0</v>
      </c>
      <c r="K144" s="204" t="s">
        <v>153</v>
      </c>
      <c r="L144" s="41"/>
      <c r="M144" s="209" t="s">
        <v>21</v>
      </c>
      <c r="N144" s="210" t="s">
        <v>44</v>
      </c>
      <c r="O144" s="81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3" t="s">
        <v>147</v>
      </c>
      <c r="AT144" s="213" t="s">
        <v>149</v>
      </c>
      <c r="AU144" s="213" t="s">
        <v>80</v>
      </c>
      <c r="AY144" s="14" t="s">
        <v>148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80</v>
      </c>
      <c r="BK144" s="214">
        <f>ROUND(I144*H144,2)</f>
        <v>0</v>
      </c>
      <c r="BL144" s="14" t="s">
        <v>147</v>
      </c>
      <c r="BM144" s="213" t="s">
        <v>750</v>
      </c>
    </row>
    <row r="145" s="2" customFormat="1" ht="33" customHeight="1">
      <c r="A145" s="35"/>
      <c r="B145" s="36"/>
      <c r="C145" s="202" t="s">
        <v>441</v>
      </c>
      <c r="D145" s="202" t="s">
        <v>149</v>
      </c>
      <c r="E145" s="203" t="s">
        <v>751</v>
      </c>
      <c r="F145" s="204" t="s">
        <v>752</v>
      </c>
      <c r="G145" s="205" t="s">
        <v>171</v>
      </c>
      <c r="H145" s="206">
        <v>15</v>
      </c>
      <c r="I145" s="207"/>
      <c r="J145" s="208">
        <f>ROUND(I145*H145,2)</f>
        <v>0</v>
      </c>
      <c r="K145" s="204" t="s">
        <v>153</v>
      </c>
      <c r="L145" s="41"/>
      <c r="M145" s="209" t="s">
        <v>21</v>
      </c>
      <c r="N145" s="210" t="s">
        <v>44</v>
      </c>
      <c r="O145" s="81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147</v>
      </c>
      <c r="AT145" s="213" t="s">
        <v>149</v>
      </c>
      <c r="AU145" s="213" t="s">
        <v>80</v>
      </c>
      <c r="AY145" s="14" t="s">
        <v>148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80</v>
      </c>
      <c r="BK145" s="214">
        <f>ROUND(I145*H145,2)</f>
        <v>0</v>
      </c>
      <c r="BL145" s="14" t="s">
        <v>147</v>
      </c>
      <c r="BM145" s="213" t="s">
        <v>753</v>
      </c>
    </row>
    <row r="146" s="2" customFormat="1" ht="16.5" customHeight="1">
      <c r="A146" s="35"/>
      <c r="B146" s="36"/>
      <c r="C146" s="202" t="s">
        <v>445</v>
      </c>
      <c r="D146" s="202" t="s">
        <v>149</v>
      </c>
      <c r="E146" s="203" t="s">
        <v>754</v>
      </c>
      <c r="F146" s="204" t="s">
        <v>755</v>
      </c>
      <c r="G146" s="205" t="s">
        <v>161</v>
      </c>
      <c r="H146" s="206">
        <v>59</v>
      </c>
      <c r="I146" s="207"/>
      <c r="J146" s="208">
        <f>ROUND(I146*H146,2)</f>
        <v>0</v>
      </c>
      <c r="K146" s="204" t="s">
        <v>153</v>
      </c>
      <c r="L146" s="41"/>
      <c r="M146" s="236" t="s">
        <v>21</v>
      </c>
      <c r="N146" s="237" t="s">
        <v>44</v>
      </c>
      <c r="O146" s="227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3" t="s">
        <v>147</v>
      </c>
      <c r="AT146" s="213" t="s">
        <v>149</v>
      </c>
      <c r="AU146" s="213" t="s">
        <v>80</v>
      </c>
      <c r="AY146" s="14" t="s">
        <v>148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4" t="s">
        <v>80</v>
      </c>
      <c r="BK146" s="214">
        <f>ROUND(I146*H146,2)</f>
        <v>0</v>
      </c>
      <c r="BL146" s="14" t="s">
        <v>147</v>
      </c>
      <c r="BM146" s="213" t="s">
        <v>756</v>
      </c>
    </row>
    <row r="147" s="2" customFormat="1" ht="6.96" customHeight="1">
      <c r="A147" s="35"/>
      <c r="B147" s="56"/>
      <c r="C147" s="57"/>
      <c r="D147" s="57"/>
      <c r="E147" s="57"/>
      <c r="F147" s="57"/>
      <c r="G147" s="57"/>
      <c r="H147" s="57"/>
      <c r="I147" s="57"/>
      <c r="J147" s="57"/>
      <c r="K147" s="57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ZnWeZyIsULWhWwNgf4mNawihqDVkKQ4H5F2AFE/FnzQx84z/ZClUTVTOhP/TkH4YM9h0xAaKwPIpVkarOVq5JA==" hashValue="jppbxiY7S6hNe13VfsOOi0WU469OUFLnyxUnZ4HnybR44RUr3fnaxPqGEe6cmqSYcsSJ1vB3+BTQIIQNTm/7HA==" algorithmName="SHA-512" password="CC35"/>
  <autoFilter ref="C85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82</v>
      </c>
    </row>
    <row r="4" s="1" customFormat="1" ht="24.96" customHeight="1">
      <c r="B4" s="17"/>
      <c r="D4" s="137" t="s">
        <v>122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26.25" customHeight="1">
      <c r="B7" s="17"/>
      <c r="E7" s="140" t="str">
        <f>'Rekapitulace zakázky'!K6</f>
        <v>Údržba, opravy a odstraňování závad u SSZT 2022-23 – Oprava ovládání ZZ v úseku Olomouc - Krnov</v>
      </c>
      <c r="F7" s="139"/>
      <c r="G7" s="139"/>
      <c r="H7" s="139"/>
      <c r="L7" s="17"/>
    </row>
    <row r="8" s="1" customFormat="1" ht="12" customHeight="1">
      <c r="B8" s="17"/>
      <c r="D8" s="139" t="s">
        <v>123</v>
      </c>
      <c r="L8" s="17"/>
    </row>
    <row r="9" s="2" customFormat="1" ht="16.5" customHeight="1">
      <c r="A9" s="35"/>
      <c r="B9" s="41"/>
      <c r="C9" s="35"/>
      <c r="D9" s="35"/>
      <c r="E9" s="140" t="s">
        <v>591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125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757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zakázky'!AN8</f>
        <v>7. 11. 2022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0"/>
      <c r="G20" s="130"/>
      <c r="H20" s="130"/>
      <c r="I20" s="139" t="s">
        <v>29</v>
      </c>
      <c r="J20" s="30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tr">
        <f>IF('Rekapitulace zakázky'!AN16="","",'Rekapitulace zakázky'!AN16)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zakázky'!E17="","",'Rekapitulace zakázky'!E17)</f>
        <v xml:space="preserve"> </v>
      </c>
      <c r="F23" s="35"/>
      <c r="G23" s="35"/>
      <c r="H23" s="35"/>
      <c r="I23" s="139" t="s">
        <v>29</v>
      </c>
      <c r="J23" s="130" t="str">
        <f>IF('Rekapitulace zakázky'!AN17="","",'Rekapitulace zakázky'!AN17)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36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37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39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41</v>
      </c>
      <c r="G34" s="35"/>
      <c r="H34" s="35"/>
      <c r="I34" s="151" t="s">
        <v>40</v>
      </c>
      <c r="J34" s="151" t="s">
        <v>42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43</v>
      </c>
      <c r="E35" s="139" t="s">
        <v>44</v>
      </c>
      <c r="F35" s="153">
        <f>ROUND((SUM(BE86:BE104)),  2)</f>
        <v>0</v>
      </c>
      <c r="G35" s="35"/>
      <c r="H35" s="35"/>
      <c r="I35" s="154">
        <v>0.20999999999999999</v>
      </c>
      <c r="J35" s="153">
        <f>ROUND(((SUM(BE86:BE104))*I35),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45</v>
      </c>
      <c r="F36" s="153">
        <f>ROUND((SUM(BF86:BF104)),  2)</f>
        <v>0</v>
      </c>
      <c r="G36" s="35"/>
      <c r="H36" s="35"/>
      <c r="I36" s="154">
        <v>0.14999999999999999</v>
      </c>
      <c r="J36" s="153">
        <f>ROUND(((SUM(BF86:BF104))*I36),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3">
        <f>ROUND((SUM(BG86:BG104)),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47</v>
      </c>
      <c r="F38" s="153">
        <f>ROUND((SUM(BH86:BH104)),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48</v>
      </c>
      <c r="F39" s="153">
        <f>ROUND((SUM(BI86:BI104)),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49</v>
      </c>
      <c r="E41" s="157"/>
      <c r="F41" s="157"/>
      <c r="G41" s="158" t="s">
        <v>50</v>
      </c>
      <c r="H41" s="159" t="s">
        <v>51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127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66" t="str">
        <f>E7</f>
        <v>Údržba, opravy a odstraňování závad u SSZT 2022-23 – Oprava ovládání ZZ v úseku Olomouc - Krnov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123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591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125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03-02 - ÚRS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Dětřichov nad Bystřicí - Moravský Beroun</v>
      </c>
      <c r="G56" s="37"/>
      <c r="H56" s="37"/>
      <c r="I56" s="29" t="s">
        <v>24</v>
      </c>
      <c r="J56" s="69" t="str">
        <f>IF(J14="","",J14)</f>
        <v>7. 11. 2022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26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Jana Kotasková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128</v>
      </c>
      <c r="D61" s="168"/>
      <c r="E61" s="168"/>
      <c r="F61" s="168"/>
      <c r="G61" s="168"/>
      <c r="H61" s="168"/>
      <c r="I61" s="168"/>
      <c r="J61" s="169" t="s">
        <v>129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71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130</v>
      </c>
    </row>
    <row r="64" s="9" customFormat="1" ht="24.96" customHeight="1">
      <c r="A64" s="9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132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66" t="str">
        <f>E7</f>
        <v>Údržba, opravy a odstraňování závad u SSZT 2022-23 – Oprava ovládání ZZ v úseku Olomouc - Krnov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123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591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125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03-02 - ÚRS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22</v>
      </c>
      <c r="D80" s="37"/>
      <c r="E80" s="37"/>
      <c r="F80" s="24" t="str">
        <f>F14</f>
        <v>Dětřichov nad Bystřicí - Moravský Beroun</v>
      </c>
      <c r="G80" s="37"/>
      <c r="H80" s="37"/>
      <c r="I80" s="29" t="s">
        <v>24</v>
      </c>
      <c r="J80" s="69" t="str">
        <f>IF(J14="","",J14)</f>
        <v>7. 11. 2022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26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32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IF(E20="","",E20)</f>
        <v>Vyplň údaj</v>
      </c>
      <c r="G83" s="37"/>
      <c r="H83" s="37"/>
      <c r="I83" s="29" t="s">
        <v>35</v>
      </c>
      <c r="J83" s="33" t="str">
        <f>E26</f>
        <v>Jana Kotasková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133</v>
      </c>
      <c r="D85" s="180" t="s">
        <v>58</v>
      </c>
      <c r="E85" s="180" t="s">
        <v>54</v>
      </c>
      <c r="F85" s="180" t="s">
        <v>55</v>
      </c>
      <c r="G85" s="180" t="s">
        <v>134</v>
      </c>
      <c r="H85" s="180" t="s">
        <v>135</v>
      </c>
      <c r="I85" s="180" t="s">
        <v>136</v>
      </c>
      <c r="J85" s="180" t="s">
        <v>129</v>
      </c>
      <c r="K85" s="181" t="s">
        <v>137</v>
      </c>
      <c r="L85" s="182"/>
      <c r="M85" s="89" t="s">
        <v>21</v>
      </c>
      <c r="N85" s="90" t="s">
        <v>43</v>
      </c>
      <c r="O85" s="90" t="s">
        <v>138</v>
      </c>
      <c r="P85" s="90" t="s">
        <v>139</v>
      </c>
      <c r="Q85" s="90" t="s">
        <v>140</v>
      </c>
      <c r="R85" s="90" t="s">
        <v>141</v>
      </c>
      <c r="S85" s="90" t="s">
        <v>142</v>
      </c>
      <c r="T85" s="91" t="s">
        <v>143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144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0.19616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72</v>
      </c>
      <c r="AU86" s="14" t="s">
        <v>130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72</v>
      </c>
      <c r="E87" s="191" t="s">
        <v>145</v>
      </c>
      <c r="F87" s="191" t="s">
        <v>146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SUM(P88:P104)</f>
        <v>0</v>
      </c>
      <c r="Q87" s="196"/>
      <c r="R87" s="197">
        <f>SUM(R88:R104)</f>
        <v>0.19616</v>
      </c>
      <c r="S87" s="196"/>
      <c r="T87" s="198">
        <f>SUM(T88:T104)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147</v>
      </c>
      <c r="AT87" s="200" t="s">
        <v>72</v>
      </c>
      <c r="AU87" s="200" t="s">
        <v>73</v>
      </c>
      <c r="AY87" s="199" t="s">
        <v>148</v>
      </c>
      <c r="BK87" s="201">
        <f>SUM(BK88:BK104)</f>
        <v>0</v>
      </c>
    </row>
    <row r="88" s="2" customFormat="1" ht="24.15" customHeight="1">
      <c r="A88" s="35"/>
      <c r="B88" s="36"/>
      <c r="C88" s="202" t="s">
        <v>80</v>
      </c>
      <c r="D88" s="202" t="s">
        <v>149</v>
      </c>
      <c r="E88" s="203" t="s">
        <v>758</v>
      </c>
      <c r="F88" s="204" t="s">
        <v>759</v>
      </c>
      <c r="G88" s="205" t="s">
        <v>171</v>
      </c>
      <c r="H88" s="206">
        <v>10600</v>
      </c>
      <c r="I88" s="207"/>
      <c r="J88" s="208">
        <f>ROUND(I88*H88,2)</f>
        <v>0</v>
      </c>
      <c r="K88" s="204" t="s">
        <v>505</v>
      </c>
      <c r="L88" s="41"/>
      <c r="M88" s="209" t="s">
        <v>21</v>
      </c>
      <c r="N88" s="210" t="s">
        <v>44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147</v>
      </c>
      <c r="AT88" s="213" t="s">
        <v>149</v>
      </c>
      <c r="AU88" s="213" t="s">
        <v>80</v>
      </c>
      <c r="AY88" s="14" t="s">
        <v>148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80</v>
      </c>
      <c r="BK88" s="214">
        <f>ROUND(I88*H88,2)</f>
        <v>0</v>
      </c>
      <c r="BL88" s="14" t="s">
        <v>147</v>
      </c>
      <c r="BM88" s="213" t="s">
        <v>760</v>
      </c>
    </row>
    <row r="89" s="2" customFormat="1">
      <c r="A89" s="35"/>
      <c r="B89" s="36"/>
      <c r="C89" s="37"/>
      <c r="D89" s="230" t="s">
        <v>507</v>
      </c>
      <c r="E89" s="37"/>
      <c r="F89" s="231" t="s">
        <v>761</v>
      </c>
      <c r="G89" s="37"/>
      <c r="H89" s="37"/>
      <c r="I89" s="232"/>
      <c r="J89" s="37"/>
      <c r="K89" s="37"/>
      <c r="L89" s="41"/>
      <c r="M89" s="238"/>
      <c r="N89" s="23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507</v>
      </c>
      <c r="AU89" s="14" t="s">
        <v>80</v>
      </c>
    </row>
    <row r="90" s="2" customFormat="1" ht="16.5" customHeight="1">
      <c r="A90" s="35"/>
      <c r="B90" s="36"/>
      <c r="C90" s="215" t="s">
        <v>82</v>
      </c>
      <c r="D90" s="215" t="s">
        <v>163</v>
      </c>
      <c r="E90" s="216" t="s">
        <v>762</v>
      </c>
      <c r="F90" s="217" t="s">
        <v>763</v>
      </c>
      <c r="G90" s="218" t="s">
        <v>161</v>
      </c>
      <c r="H90" s="219">
        <v>17</v>
      </c>
      <c r="I90" s="220"/>
      <c r="J90" s="221">
        <f>ROUND(I90*H90,2)</f>
        <v>0</v>
      </c>
      <c r="K90" s="217" t="s">
        <v>505</v>
      </c>
      <c r="L90" s="222"/>
      <c r="M90" s="223" t="s">
        <v>21</v>
      </c>
      <c r="N90" s="224" t="s">
        <v>44</v>
      </c>
      <c r="O90" s="81"/>
      <c r="P90" s="211">
        <f>O90*H90</f>
        <v>0</v>
      </c>
      <c r="Q90" s="211">
        <v>4.0000000000000003E-05</v>
      </c>
      <c r="R90" s="211">
        <f>Q90*H90</f>
        <v>0.00068000000000000005</v>
      </c>
      <c r="S90" s="211">
        <v>0</v>
      </c>
      <c r="T90" s="21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166</v>
      </c>
      <c r="AT90" s="213" t="s">
        <v>163</v>
      </c>
      <c r="AU90" s="213" t="s">
        <v>80</v>
      </c>
      <c r="AY90" s="14" t="s">
        <v>148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80</v>
      </c>
      <c r="BK90" s="214">
        <f>ROUND(I90*H90,2)</f>
        <v>0</v>
      </c>
      <c r="BL90" s="14" t="s">
        <v>166</v>
      </c>
      <c r="BM90" s="213" t="s">
        <v>764</v>
      </c>
    </row>
    <row r="91" s="2" customFormat="1" ht="24.15" customHeight="1">
      <c r="A91" s="35"/>
      <c r="B91" s="36"/>
      <c r="C91" s="215" t="s">
        <v>147</v>
      </c>
      <c r="D91" s="215" t="s">
        <v>163</v>
      </c>
      <c r="E91" s="216" t="s">
        <v>765</v>
      </c>
      <c r="F91" s="217" t="s">
        <v>766</v>
      </c>
      <c r="G91" s="218" t="s">
        <v>171</v>
      </c>
      <c r="H91" s="219">
        <v>100</v>
      </c>
      <c r="I91" s="220"/>
      <c r="J91" s="221">
        <f>ROUND(I91*H91,2)</f>
        <v>0</v>
      </c>
      <c r="K91" s="217" t="s">
        <v>505</v>
      </c>
      <c r="L91" s="222"/>
      <c r="M91" s="223" t="s">
        <v>21</v>
      </c>
      <c r="N91" s="224" t="s">
        <v>44</v>
      </c>
      <c r="O91" s="81"/>
      <c r="P91" s="211">
        <f>O91*H91</f>
        <v>0</v>
      </c>
      <c r="Q91" s="211">
        <v>6.9999999999999994E-05</v>
      </c>
      <c r="R91" s="211">
        <f>Q91*H91</f>
        <v>0.0069999999999999993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166</v>
      </c>
      <c r="AT91" s="213" t="s">
        <v>163</v>
      </c>
      <c r="AU91" s="213" t="s">
        <v>80</v>
      </c>
      <c r="AY91" s="14" t="s">
        <v>148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80</v>
      </c>
      <c r="BK91" s="214">
        <f>ROUND(I91*H91,2)</f>
        <v>0</v>
      </c>
      <c r="BL91" s="14" t="s">
        <v>166</v>
      </c>
      <c r="BM91" s="213" t="s">
        <v>767</v>
      </c>
    </row>
    <row r="92" s="2" customFormat="1" ht="21.75" customHeight="1">
      <c r="A92" s="35"/>
      <c r="B92" s="36"/>
      <c r="C92" s="215" t="s">
        <v>158</v>
      </c>
      <c r="D92" s="215" t="s">
        <v>163</v>
      </c>
      <c r="E92" s="216" t="s">
        <v>768</v>
      </c>
      <c r="F92" s="217" t="s">
        <v>769</v>
      </c>
      <c r="G92" s="218" t="s">
        <v>161</v>
      </c>
      <c r="H92" s="219">
        <v>4</v>
      </c>
      <c r="I92" s="220"/>
      <c r="J92" s="221">
        <f>ROUND(I92*H92,2)</f>
        <v>0</v>
      </c>
      <c r="K92" s="217" t="s">
        <v>505</v>
      </c>
      <c r="L92" s="222"/>
      <c r="M92" s="223" t="s">
        <v>21</v>
      </c>
      <c r="N92" s="224" t="s">
        <v>44</v>
      </c>
      <c r="O92" s="81"/>
      <c r="P92" s="211">
        <f>O92*H92</f>
        <v>0</v>
      </c>
      <c r="Q92" s="211">
        <v>0.00048000000000000001</v>
      </c>
      <c r="R92" s="211">
        <f>Q92*H92</f>
        <v>0.0019200000000000001</v>
      </c>
      <c r="S92" s="211">
        <v>0</v>
      </c>
      <c r="T92" s="21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3" t="s">
        <v>166</v>
      </c>
      <c r="AT92" s="213" t="s">
        <v>163</v>
      </c>
      <c r="AU92" s="213" t="s">
        <v>80</v>
      </c>
      <c r="AY92" s="14" t="s">
        <v>148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80</v>
      </c>
      <c r="BK92" s="214">
        <f>ROUND(I92*H92,2)</f>
        <v>0</v>
      </c>
      <c r="BL92" s="14" t="s">
        <v>166</v>
      </c>
      <c r="BM92" s="213" t="s">
        <v>770</v>
      </c>
    </row>
    <row r="93" s="2" customFormat="1" ht="24.15" customHeight="1">
      <c r="A93" s="35"/>
      <c r="B93" s="36"/>
      <c r="C93" s="202" t="s">
        <v>168</v>
      </c>
      <c r="D93" s="202" t="s">
        <v>149</v>
      </c>
      <c r="E93" s="203" t="s">
        <v>771</v>
      </c>
      <c r="F93" s="204" t="s">
        <v>772</v>
      </c>
      <c r="G93" s="205" t="s">
        <v>407</v>
      </c>
      <c r="H93" s="206">
        <v>10.6</v>
      </c>
      <c r="I93" s="207"/>
      <c r="J93" s="208">
        <f>ROUND(I93*H93,2)</f>
        <v>0</v>
      </c>
      <c r="K93" s="204" t="s">
        <v>505</v>
      </c>
      <c r="L93" s="41"/>
      <c r="M93" s="209" t="s">
        <v>21</v>
      </c>
      <c r="N93" s="210" t="s">
        <v>44</v>
      </c>
      <c r="O93" s="81"/>
      <c r="P93" s="211">
        <f>O93*H93</f>
        <v>0</v>
      </c>
      <c r="Q93" s="211">
        <v>0.0088000000000000005</v>
      </c>
      <c r="R93" s="211">
        <f>Q93*H93</f>
        <v>0.093280000000000002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147</v>
      </c>
      <c r="AT93" s="213" t="s">
        <v>149</v>
      </c>
      <c r="AU93" s="213" t="s">
        <v>80</v>
      </c>
      <c r="AY93" s="14" t="s">
        <v>148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80</v>
      </c>
      <c r="BK93" s="214">
        <f>ROUND(I93*H93,2)</f>
        <v>0</v>
      </c>
      <c r="BL93" s="14" t="s">
        <v>147</v>
      </c>
      <c r="BM93" s="213" t="s">
        <v>773</v>
      </c>
    </row>
    <row r="94" s="2" customFormat="1">
      <c r="A94" s="35"/>
      <c r="B94" s="36"/>
      <c r="C94" s="37"/>
      <c r="D94" s="230" t="s">
        <v>507</v>
      </c>
      <c r="E94" s="37"/>
      <c r="F94" s="231" t="s">
        <v>774</v>
      </c>
      <c r="G94" s="37"/>
      <c r="H94" s="37"/>
      <c r="I94" s="232"/>
      <c r="J94" s="37"/>
      <c r="K94" s="37"/>
      <c r="L94" s="41"/>
      <c r="M94" s="238"/>
      <c r="N94" s="23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507</v>
      </c>
      <c r="AU94" s="14" t="s">
        <v>80</v>
      </c>
    </row>
    <row r="95" s="2" customFormat="1" ht="24.15" customHeight="1">
      <c r="A95" s="35"/>
      <c r="B95" s="36"/>
      <c r="C95" s="202" t="s">
        <v>173</v>
      </c>
      <c r="D95" s="202" t="s">
        <v>149</v>
      </c>
      <c r="E95" s="203" t="s">
        <v>775</v>
      </c>
      <c r="F95" s="204" t="s">
        <v>776</v>
      </c>
      <c r="G95" s="205" t="s">
        <v>407</v>
      </c>
      <c r="H95" s="206">
        <v>10.6</v>
      </c>
      <c r="I95" s="207"/>
      <c r="J95" s="208">
        <f>ROUND(I95*H95,2)</f>
        <v>0</v>
      </c>
      <c r="K95" s="204" t="s">
        <v>505</v>
      </c>
      <c r="L95" s="41"/>
      <c r="M95" s="209" t="s">
        <v>21</v>
      </c>
      <c r="N95" s="210" t="s">
        <v>44</v>
      </c>
      <c r="O95" s="81"/>
      <c r="P95" s="211">
        <f>O95*H95</f>
        <v>0</v>
      </c>
      <c r="Q95" s="211">
        <v>0.0088000000000000005</v>
      </c>
      <c r="R95" s="211">
        <f>Q95*H95</f>
        <v>0.093280000000000002</v>
      </c>
      <c r="S95" s="211">
        <v>0</v>
      </c>
      <c r="T95" s="21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3" t="s">
        <v>147</v>
      </c>
      <c r="AT95" s="213" t="s">
        <v>149</v>
      </c>
      <c r="AU95" s="213" t="s">
        <v>80</v>
      </c>
      <c r="AY95" s="14" t="s">
        <v>148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80</v>
      </c>
      <c r="BK95" s="214">
        <f>ROUND(I95*H95,2)</f>
        <v>0</v>
      </c>
      <c r="BL95" s="14" t="s">
        <v>147</v>
      </c>
      <c r="BM95" s="213" t="s">
        <v>777</v>
      </c>
    </row>
    <row r="96" s="2" customFormat="1">
      <c r="A96" s="35"/>
      <c r="B96" s="36"/>
      <c r="C96" s="37"/>
      <c r="D96" s="230" t="s">
        <v>507</v>
      </c>
      <c r="E96" s="37"/>
      <c r="F96" s="231" t="s">
        <v>778</v>
      </c>
      <c r="G96" s="37"/>
      <c r="H96" s="37"/>
      <c r="I96" s="232"/>
      <c r="J96" s="37"/>
      <c r="K96" s="37"/>
      <c r="L96" s="41"/>
      <c r="M96" s="238"/>
      <c r="N96" s="23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507</v>
      </c>
      <c r="AU96" s="14" t="s">
        <v>80</v>
      </c>
    </row>
    <row r="97" s="2" customFormat="1" ht="44.25" customHeight="1">
      <c r="A97" s="35"/>
      <c r="B97" s="36"/>
      <c r="C97" s="202" t="s">
        <v>177</v>
      </c>
      <c r="D97" s="202" t="s">
        <v>149</v>
      </c>
      <c r="E97" s="203" t="s">
        <v>779</v>
      </c>
      <c r="F97" s="204" t="s">
        <v>780</v>
      </c>
      <c r="G97" s="205" t="s">
        <v>152</v>
      </c>
      <c r="H97" s="206">
        <v>28.710000000000001</v>
      </c>
      <c r="I97" s="207"/>
      <c r="J97" s="208">
        <f>ROUND(I97*H97,2)</f>
        <v>0</v>
      </c>
      <c r="K97" s="204" t="s">
        <v>505</v>
      </c>
      <c r="L97" s="41"/>
      <c r="M97" s="209" t="s">
        <v>21</v>
      </c>
      <c r="N97" s="210" t="s">
        <v>44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147</v>
      </c>
      <c r="AT97" s="213" t="s">
        <v>149</v>
      </c>
      <c r="AU97" s="213" t="s">
        <v>80</v>
      </c>
      <c r="AY97" s="14" t="s">
        <v>148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80</v>
      </c>
      <c r="BK97" s="214">
        <f>ROUND(I97*H97,2)</f>
        <v>0</v>
      </c>
      <c r="BL97" s="14" t="s">
        <v>147</v>
      </c>
      <c r="BM97" s="213" t="s">
        <v>781</v>
      </c>
    </row>
    <row r="98" s="2" customFormat="1">
      <c r="A98" s="35"/>
      <c r="B98" s="36"/>
      <c r="C98" s="37"/>
      <c r="D98" s="230" t="s">
        <v>507</v>
      </c>
      <c r="E98" s="37"/>
      <c r="F98" s="231" t="s">
        <v>782</v>
      </c>
      <c r="G98" s="37"/>
      <c r="H98" s="37"/>
      <c r="I98" s="232"/>
      <c r="J98" s="37"/>
      <c r="K98" s="37"/>
      <c r="L98" s="41"/>
      <c r="M98" s="238"/>
      <c r="N98" s="23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507</v>
      </c>
      <c r="AU98" s="14" t="s">
        <v>80</v>
      </c>
    </row>
    <row r="99" s="2" customFormat="1" ht="44.25" customHeight="1">
      <c r="A99" s="35"/>
      <c r="B99" s="36"/>
      <c r="C99" s="202" t="s">
        <v>181</v>
      </c>
      <c r="D99" s="202" t="s">
        <v>149</v>
      </c>
      <c r="E99" s="203" t="s">
        <v>783</v>
      </c>
      <c r="F99" s="204" t="s">
        <v>784</v>
      </c>
      <c r="G99" s="205" t="s">
        <v>152</v>
      </c>
      <c r="H99" s="206">
        <v>28.710000000000001</v>
      </c>
      <c r="I99" s="207"/>
      <c r="J99" s="208">
        <f>ROUND(I99*H99,2)</f>
        <v>0</v>
      </c>
      <c r="K99" s="204" t="s">
        <v>505</v>
      </c>
      <c r="L99" s="41"/>
      <c r="M99" s="209" t="s">
        <v>21</v>
      </c>
      <c r="N99" s="210" t="s">
        <v>44</v>
      </c>
      <c r="O99" s="81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3" t="s">
        <v>147</v>
      </c>
      <c r="AT99" s="213" t="s">
        <v>149</v>
      </c>
      <c r="AU99" s="213" t="s">
        <v>80</v>
      </c>
      <c r="AY99" s="14" t="s">
        <v>148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80</v>
      </c>
      <c r="BK99" s="214">
        <f>ROUND(I99*H99,2)</f>
        <v>0</v>
      </c>
      <c r="BL99" s="14" t="s">
        <v>147</v>
      </c>
      <c r="BM99" s="213" t="s">
        <v>785</v>
      </c>
    </row>
    <row r="100" s="2" customFormat="1">
      <c r="A100" s="35"/>
      <c r="B100" s="36"/>
      <c r="C100" s="37"/>
      <c r="D100" s="230" t="s">
        <v>507</v>
      </c>
      <c r="E100" s="37"/>
      <c r="F100" s="231" t="s">
        <v>786</v>
      </c>
      <c r="G100" s="37"/>
      <c r="H100" s="37"/>
      <c r="I100" s="232"/>
      <c r="J100" s="37"/>
      <c r="K100" s="37"/>
      <c r="L100" s="41"/>
      <c r="M100" s="238"/>
      <c r="N100" s="23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507</v>
      </c>
      <c r="AU100" s="14" t="s">
        <v>80</v>
      </c>
    </row>
    <row r="101" s="2" customFormat="1" ht="33" customHeight="1">
      <c r="A101" s="35"/>
      <c r="B101" s="36"/>
      <c r="C101" s="202" t="s">
        <v>185</v>
      </c>
      <c r="D101" s="202" t="s">
        <v>149</v>
      </c>
      <c r="E101" s="203" t="s">
        <v>787</v>
      </c>
      <c r="F101" s="204" t="s">
        <v>788</v>
      </c>
      <c r="G101" s="205" t="s">
        <v>171</v>
      </c>
      <c r="H101" s="206">
        <v>420</v>
      </c>
      <c r="I101" s="207"/>
      <c r="J101" s="208">
        <f>ROUND(I101*H101,2)</f>
        <v>0</v>
      </c>
      <c r="K101" s="204" t="s">
        <v>505</v>
      </c>
      <c r="L101" s="41"/>
      <c r="M101" s="209" t="s">
        <v>21</v>
      </c>
      <c r="N101" s="210" t="s">
        <v>44</v>
      </c>
      <c r="O101" s="8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3" t="s">
        <v>147</v>
      </c>
      <c r="AT101" s="213" t="s">
        <v>149</v>
      </c>
      <c r="AU101" s="213" t="s">
        <v>80</v>
      </c>
      <c r="AY101" s="14" t="s">
        <v>148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80</v>
      </c>
      <c r="BK101" s="214">
        <f>ROUND(I101*H101,2)</f>
        <v>0</v>
      </c>
      <c r="BL101" s="14" t="s">
        <v>147</v>
      </c>
      <c r="BM101" s="213" t="s">
        <v>789</v>
      </c>
    </row>
    <row r="102" s="2" customFormat="1">
      <c r="A102" s="35"/>
      <c r="B102" s="36"/>
      <c r="C102" s="37"/>
      <c r="D102" s="230" t="s">
        <v>507</v>
      </c>
      <c r="E102" s="37"/>
      <c r="F102" s="231" t="s">
        <v>790</v>
      </c>
      <c r="G102" s="37"/>
      <c r="H102" s="37"/>
      <c r="I102" s="232"/>
      <c r="J102" s="37"/>
      <c r="K102" s="37"/>
      <c r="L102" s="41"/>
      <c r="M102" s="238"/>
      <c r="N102" s="23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507</v>
      </c>
      <c r="AU102" s="14" t="s">
        <v>80</v>
      </c>
    </row>
    <row r="103" s="2" customFormat="1" ht="24.15" customHeight="1">
      <c r="A103" s="35"/>
      <c r="B103" s="36"/>
      <c r="C103" s="202" t="s">
        <v>189</v>
      </c>
      <c r="D103" s="202" t="s">
        <v>149</v>
      </c>
      <c r="E103" s="203" t="s">
        <v>791</v>
      </c>
      <c r="F103" s="204" t="s">
        <v>792</v>
      </c>
      <c r="G103" s="205" t="s">
        <v>161</v>
      </c>
      <c r="H103" s="206">
        <v>28</v>
      </c>
      <c r="I103" s="207"/>
      <c r="J103" s="208">
        <f>ROUND(I103*H103,2)</f>
        <v>0</v>
      </c>
      <c r="K103" s="204" t="s">
        <v>505</v>
      </c>
      <c r="L103" s="41"/>
      <c r="M103" s="209" t="s">
        <v>21</v>
      </c>
      <c r="N103" s="210" t="s">
        <v>44</v>
      </c>
      <c r="O103" s="8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3" t="s">
        <v>147</v>
      </c>
      <c r="AT103" s="213" t="s">
        <v>149</v>
      </c>
      <c r="AU103" s="213" t="s">
        <v>80</v>
      </c>
      <c r="AY103" s="14" t="s">
        <v>148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80</v>
      </c>
      <c r="BK103" s="214">
        <f>ROUND(I103*H103,2)</f>
        <v>0</v>
      </c>
      <c r="BL103" s="14" t="s">
        <v>147</v>
      </c>
      <c r="BM103" s="213" t="s">
        <v>793</v>
      </c>
    </row>
    <row r="104" s="2" customFormat="1">
      <c r="A104" s="35"/>
      <c r="B104" s="36"/>
      <c r="C104" s="37"/>
      <c r="D104" s="230" t="s">
        <v>507</v>
      </c>
      <c r="E104" s="37"/>
      <c r="F104" s="231" t="s">
        <v>794</v>
      </c>
      <c r="G104" s="37"/>
      <c r="H104" s="37"/>
      <c r="I104" s="232"/>
      <c r="J104" s="37"/>
      <c r="K104" s="37"/>
      <c r="L104" s="41"/>
      <c r="M104" s="233"/>
      <c r="N104" s="234"/>
      <c r="O104" s="227"/>
      <c r="P104" s="227"/>
      <c r="Q104" s="227"/>
      <c r="R104" s="227"/>
      <c r="S104" s="227"/>
      <c r="T104" s="2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507</v>
      </c>
      <c r="AU104" s="14" t="s">
        <v>80</v>
      </c>
    </row>
    <row r="105" s="2" customFormat="1" ht="6.96" customHeight="1">
      <c r="A105" s="35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41"/>
      <c r="M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</sheetData>
  <sheetProtection sheet="1" autoFilter="0" formatColumns="0" formatRows="0" objects="1" scenarios="1" spinCount="100000" saltValue="K+m4sQnqtQcINuIa8nY96m0qpIctzMzu3FFrOSVrKBYe0VPy+5657QqsF1Y2hC2Jpx8LS0bX4vOcI1N6GRvTjw==" hashValue="ArBqZuWCdTK/amKOpiTygT1T94GKkFyKnup4eMnzKKWzWi11R6aRFyjTup5+keT5OyV3C8iu6IdXwMyhb6Zh+g==" algorithmName="SHA-512" password="CC35"/>
  <autoFilter ref="C85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89" r:id="rId1" display="https://podminky.urs.cz/item/CS_URS_2022_02/899924121"/>
    <hyperlink ref="F94" r:id="rId2" display="https://podminky.urs.cz/item/CS_URS_2022_02/460010021"/>
    <hyperlink ref="F96" r:id="rId3" display="https://podminky.urs.cz/item/CS_URS_2022_02/460010023"/>
    <hyperlink ref="F98" r:id="rId4" display="https://podminky.urs.cz/item/CS_URS_2022_02/132551101"/>
    <hyperlink ref="F100" r:id="rId5" display="https://podminky.urs.cz/item/CS_URS_2022_02/174151101"/>
    <hyperlink ref="F102" r:id="rId6" display="https://podminky.urs.cz/item/CS_URS_2022_02/460744112"/>
    <hyperlink ref="F104" r:id="rId7" display="https://podminky.urs.cz/item/CS_URS_2022_02/460841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82</v>
      </c>
    </row>
    <row r="4" s="1" customFormat="1" ht="24.96" customHeight="1">
      <c r="B4" s="17"/>
      <c r="D4" s="137" t="s">
        <v>122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26.25" customHeight="1">
      <c r="B7" s="17"/>
      <c r="E7" s="140" t="str">
        <f>'Rekapitulace zakázky'!K6</f>
        <v>Údržba, opravy a odstraňování závad u SSZT 2022-23 – Oprava ovládání ZZ v úseku Olomouc - Krnov</v>
      </c>
      <c r="F7" s="139"/>
      <c r="G7" s="139"/>
      <c r="H7" s="139"/>
      <c r="L7" s="17"/>
    </row>
    <row r="8" s="1" customFormat="1" ht="12" customHeight="1">
      <c r="B8" s="17"/>
      <c r="D8" s="139" t="s">
        <v>123</v>
      </c>
      <c r="L8" s="17"/>
    </row>
    <row r="9" s="2" customFormat="1" ht="16.5" customHeight="1">
      <c r="A9" s="35"/>
      <c r="B9" s="41"/>
      <c r="C9" s="35"/>
      <c r="D9" s="35"/>
      <c r="E9" s="140" t="s">
        <v>795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125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796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zakázky'!AN8</f>
        <v>7. 11. 2022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0"/>
      <c r="G20" s="130"/>
      <c r="H20" s="130"/>
      <c r="I20" s="139" t="s">
        <v>29</v>
      </c>
      <c r="J20" s="30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tr">
        <f>IF('Rekapitulace zakázky'!AN16="","",'Rekapitulace zakázky'!AN16)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zakázky'!E17="","",'Rekapitulace zakázky'!E17)</f>
        <v xml:space="preserve"> </v>
      </c>
      <c r="F23" s="35"/>
      <c r="G23" s="35"/>
      <c r="H23" s="35"/>
      <c r="I23" s="139" t="s">
        <v>29</v>
      </c>
      <c r="J23" s="130" t="str">
        <f>IF('Rekapitulace zakázky'!AN17="","",'Rekapitulace zakázky'!AN17)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36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37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39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41</v>
      </c>
      <c r="G34" s="35"/>
      <c r="H34" s="35"/>
      <c r="I34" s="151" t="s">
        <v>40</v>
      </c>
      <c r="J34" s="151" t="s">
        <v>42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43</v>
      </c>
      <c r="E35" s="139" t="s">
        <v>44</v>
      </c>
      <c r="F35" s="153">
        <f>ROUND((SUM(BE86:BE103)),  2)</f>
        <v>0</v>
      </c>
      <c r="G35" s="35"/>
      <c r="H35" s="35"/>
      <c r="I35" s="154">
        <v>0.20999999999999999</v>
      </c>
      <c r="J35" s="153">
        <f>ROUND(((SUM(BE86:BE103))*I35),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45</v>
      </c>
      <c r="F36" s="153">
        <f>ROUND((SUM(BF86:BF103)),  2)</f>
        <v>0</v>
      </c>
      <c r="G36" s="35"/>
      <c r="H36" s="35"/>
      <c r="I36" s="154">
        <v>0.14999999999999999</v>
      </c>
      <c r="J36" s="153">
        <f>ROUND(((SUM(BF86:BF103))*I36),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3">
        <f>ROUND((SUM(BG86:BG103)),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47</v>
      </c>
      <c r="F38" s="153">
        <f>ROUND((SUM(BH86:BH103)),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48</v>
      </c>
      <c r="F39" s="153">
        <f>ROUND((SUM(BI86:BI103)),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49</v>
      </c>
      <c r="E41" s="157"/>
      <c r="F41" s="157"/>
      <c r="G41" s="158" t="s">
        <v>50</v>
      </c>
      <c r="H41" s="159" t="s">
        <v>51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127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66" t="str">
        <f>E7</f>
        <v>Údržba, opravy a odstraňování závad u SSZT 2022-23 – Oprava ovládání ZZ v úseku Olomouc - Krnov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123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795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125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04-01 - ÚOŽI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Dětřichov nad Bystřicí - Moravský Beroun</v>
      </c>
      <c r="G56" s="37"/>
      <c r="H56" s="37"/>
      <c r="I56" s="29" t="s">
        <v>24</v>
      </c>
      <c r="J56" s="69" t="str">
        <f>IF(J14="","",J14)</f>
        <v>7. 11. 2022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26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Jana Kotasková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128</v>
      </c>
      <c r="D61" s="168"/>
      <c r="E61" s="168"/>
      <c r="F61" s="168"/>
      <c r="G61" s="168"/>
      <c r="H61" s="168"/>
      <c r="I61" s="168"/>
      <c r="J61" s="169" t="s">
        <v>129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71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130</v>
      </c>
    </row>
    <row r="64" s="9" customFormat="1" ht="24.96" customHeight="1">
      <c r="A64" s="9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132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66" t="str">
        <f>E7</f>
        <v>Údržba, opravy a odstraňování závad u SSZT 2022-23 – Oprava ovládání ZZ v úseku Olomouc - Krnov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123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795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125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04-01 - ÚOŽI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22</v>
      </c>
      <c r="D80" s="37"/>
      <c r="E80" s="37"/>
      <c r="F80" s="24" t="str">
        <f>F14</f>
        <v>Dětřichov nad Bystřicí - Moravský Beroun</v>
      </c>
      <c r="G80" s="37"/>
      <c r="H80" s="37"/>
      <c r="I80" s="29" t="s">
        <v>24</v>
      </c>
      <c r="J80" s="69" t="str">
        <f>IF(J14="","",J14)</f>
        <v>7. 11. 2022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26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32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IF(E20="","",E20)</f>
        <v>Vyplň údaj</v>
      </c>
      <c r="G83" s="37"/>
      <c r="H83" s="37"/>
      <c r="I83" s="29" t="s">
        <v>35</v>
      </c>
      <c r="J83" s="33" t="str">
        <f>E26</f>
        <v>Jana Kotasková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133</v>
      </c>
      <c r="D85" s="180" t="s">
        <v>58</v>
      </c>
      <c r="E85" s="180" t="s">
        <v>54</v>
      </c>
      <c r="F85" s="180" t="s">
        <v>55</v>
      </c>
      <c r="G85" s="180" t="s">
        <v>134</v>
      </c>
      <c r="H85" s="180" t="s">
        <v>135</v>
      </c>
      <c r="I85" s="180" t="s">
        <v>136</v>
      </c>
      <c r="J85" s="180" t="s">
        <v>129</v>
      </c>
      <c r="K85" s="181" t="s">
        <v>137</v>
      </c>
      <c r="L85" s="182"/>
      <c r="M85" s="89" t="s">
        <v>21</v>
      </c>
      <c r="N85" s="90" t="s">
        <v>43</v>
      </c>
      <c r="O85" s="90" t="s">
        <v>138</v>
      </c>
      <c r="P85" s="90" t="s">
        <v>139</v>
      </c>
      <c r="Q85" s="90" t="s">
        <v>140</v>
      </c>
      <c r="R85" s="90" t="s">
        <v>141</v>
      </c>
      <c r="S85" s="90" t="s">
        <v>142</v>
      </c>
      <c r="T85" s="91" t="s">
        <v>143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144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72</v>
      </c>
      <c r="AU86" s="14" t="s">
        <v>130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72</v>
      </c>
      <c r="E87" s="191" t="s">
        <v>145</v>
      </c>
      <c r="F87" s="191" t="s">
        <v>146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SUM(P88:P103)</f>
        <v>0</v>
      </c>
      <c r="Q87" s="196"/>
      <c r="R87" s="197">
        <f>SUM(R88:R103)</f>
        <v>0</v>
      </c>
      <c r="S87" s="196"/>
      <c r="T87" s="198">
        <f>SUM(T88:T103)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147</v>
      </c>
      <c r="AT87" s="200" t="s">
        <v>72</v>
      </c>
      <c r="AU87" s="200" t="s">
        <v>73</v>
      </c>
      <c r="AY87" s="199" t="s">
        <v>148</v>
      </c>
      <c r="BK87" s="201">
        <f>SUM(BK88:BK103)</f>
        <v>0</v>
      </c>
    </row>
    <row r="88" s="2" customFormat="1" ht="21.75" customHeight="1">
      <c r="A88" s="35"/>
      <c r="B88" s="36"/>
      <c r="C88" s="215" t="s">
        <v>80</v>
      </c>
      <c r="D88" s="215" t="s">
        <v>163</v>
      </c>
      <c r="E88" s="216" t="s">
        <v>797</v>
      </c>
      <c r="F88" s="217" t="s">
        <v>798</v>
      </c>
      <c r="G88" s="218" t="s">
        <v>161</v>
      </c>
      <c r="H88" s="219">
        <v>1</v>
      </c>
      <c r="I88" s="220"/>
      <c r="J88" s="221">
        <f>ROUND(I88*H88,2)</f>
        <v>0</v>
      </c>
      <c r="K88" s="217" t="s">
        <v>21</v>
      </c>
      <c r="L88" s="222"/>
      <c r="M88" s="223" t="s">
        <v>21</v>
      </c>
      <c r="N88" s="224" t="s">
        <v>44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166</v>
      </c>
      <c r="AT88" s="213" t="s">
        <v>163</v>
      </c>
      <c r="AU88" s="213" t="s">
        <v>80</v>
      </c>
      <c r="AY88" s="14" t="s">
        <v>148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80</v>
      </c>
      <c r="BK88" s="214">
        <f>ROUND(I88*H88,2)</f>
        <v>0</v>
      </c>
      <c r="BL88" s="14" t="s">
        <v>166</v>
      </c>
      <c r="BM88" s="213" t="s">
        <v>799</v>
      </c>
    </row>
    <row r="89" s="2" customFormat="1" ht="16.5" customHeight="1">
      <c r="A89" s="35"/>
      <c r="B89" s="36"/>
      <c r="C89" s="215" t="s">
        <v>158</v>
      </c>
      <c r="D89" s="215" t="s">
        <v>163</v>
      </c>
      <c r="E89" s="216" t="s">
        <v>800</v>
      </c>
      <c r="F89" s="217" t="s">
        <v>801</v>
      </c>
      <c r="G89" s="218" t="s">
        <v>161</v>
      </c>
      <c r="H89" s="219">
        <v>1</v>
      </c>
      <c r="I89" s="220"/>
      <c r="J89" s="221">
        <f>ROUND(I89*H89,2)</f>
        <v>0</v>
      </c>
      <c r="K89" s="217" t="s">
        <v>153</v>
      </c>
      <c r="L89" s="222"/>
      <c r="M89" s="223" t="s">
        <v>21</v>
      </c>
      <c r="N89" s="224" t="s">
        <v>44</v>
      </c>
      <c r="O89" s="81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166</v>
      </c>
      <c r="AT89" s="213" t="s">
        <v>163</v>
      </c>
      <c r="AU89" s="213" t="s">
        <v>80</v>
      </c>
      <c r="AY89" s="14" t="s">
        <v>148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80</v>
      </c>
      <c r="BK89" s="214">
        <f>ROUND(I89*H89,2)</f>
        <v>0</v>
      </c>
      <c r="BL89" s="14" t="s">
        <v>166</v>
      </c>
      <c r="BM89" s="213" t="s">
        <v>802</v>
      </c>
    </row>
    <row r="90" s="2" customFormat="1" ht="49.05" customHeight="1">
      <c r="A90" s="35"/>
      <c r="B90" s="36"/>
      <c r="C90" s="202" t="s">
        <v>147</v>
      </c>
      <c r="D90" s="202" t="s">
        <v>149</v>
      </c>
      <c r="E90" s="203" t="s">
        <v>803</v>
      </c>
      <c r="F90" s="204" t="s">
        <v>804</v>
      </c>
      <c r="G90" s="205" t="s">
        <v>161</v>
      </c>
      <c r="H90" s="206">
        <v>2</v>
      </c>
      <c r="I90" s="207"/>
      <c r="J90" s="208">
        <f>ROUND(I90*H90,2)</f>
        <v>0</v>
      </c>
      <c r="K90" s="204" t="s">
        <v>153</v>
      </c>
      <c r="L90" s="41"/>
      <c r="M90" s="209" t="s">
        <v>21</v>
      </c>
      <c r="N90" s="210" t="s">
        <v>44</v>
      </c>
      <c r="O90" s="81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147</v>
      </c>
      <c r="AT90" s="213" t="s">
        <v>149</v>
      </c>
      <c r="AU90" s="213" t="s">
        <v>80</v>
      </c>
      <c r="AY90" s="14" t="s">
        <v>148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80</v>
      </c>
      <c r="BK90" s="214">
        <f>ROUND(I90*H90,2)</f>
        <v>0</v>
      </c>
      <c r="BL90" s="14" t="s">
        <v>147</v>
      </c>
      <c r="BM90" s="213" t="s">
        <v>805</v>
      </c>
    </row>
    <row r="91" s="2" customFormat="1" ht="66.75" customHeight="1">
      <c r="A91" s="35"/>
      <c r="B91" s="36"/>
      <c r="C91" s="202" t="s">
        <v>168</v>
      </c>
      <c r="D91" s="202" t="s">
        <v>149</v>
      </c>
      <c r="E91" s="203" t="s">
        <v>806</v>
      </c>
      <c r="F91" s="204" t="s">
        <v>807</v>
      </c>
      <c r="G91" s="205" t="s">
        <v>171</v>
      </c>
      <c r="H91" s="206">
        <v>15</v>
      </c>
      <c r="I91" s="207"/>
      <c r="J91" s="208">
        <f>ROUND(I91*H91,2)</f>
        <v>0</v>
      </c>
      <c r="K91" s="204" t="s">
        <v>153</v>
      </c>
      <c r="L91" s="41"/>
      <c r="M91" s="209" t="s">
        <v>21</v>
      </c>
      <c r="N91" s="210" t="s">
        <v>44</v>
      </c>
      <c r="O91" s="81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147</v>
      </c>
      <c r="AT91" s="213" t="s">
        <v>149</v>
      </c>
      <c r="AU91" s="213" t="s">
        <v>80</v>
      </c>
      <c r="AY91" s="14" t="s">
        <v>148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80</v>
      </c>
      <c r="BK91" s="214">
        <f>ROUND(I91*H91,2)</f>
        <v>0</v>
      </c>
      <c r="BL91" s="14" t="s">
        <v>147</v>
      </c>
      <c r="BM91" s="213" t="s">
        <v>808</v>
      </c>
    </row>
    <row r="92" s="2" customFormat="1" ht="78" customHeight="1">
      <c r="A92" s="35"/>
      <c r="B92" s="36"/>
      <c r="C92" s="202" t="s">
        <v>173</v>
      </c>
      <c r="D92" s="202" t="s">
        <v>149</v>
      </c>
      <c r="E92" s="203" t="s">
        <v>809</v>
      </c>
      <c r="F92" s="204" t="s">
        <v>810</v>
      </c>
      <c r="G92" s="205" t="s">
        <v>161</v>
      </c>
      <c r="H92" s="206">
        <v>1</v>
      </c>
      <c r="I92" s="207"/>
      <c r="J92" s="208">
        <f>ROUND(I92*H92,2)</f>
        <v>0</v>
      </c>
      <c r="K92" s="204" t="s">
        <v>153</v>
      </c>
      <c r="L92" s="41"/>
      <c r="M92" s="209" t="s">
        <v>21</v>
      </c>
      <c r="N92" s="210" t="s">
        <v>44</v>
      </c>
      <c r="O92" s="81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3" t="s">
        <v>147</v>
      </c>
      <c r="AT92" s="213" t="s">
        <v>149</v>
      </c>
      <c r="AU92" s="213" t="s">
        <v>80</v>
      </c>
      <c r="AY92" s="14" t="s">
        <v>148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80</v>
      </c>
      <c r="BK92" s="214">
        <f>ROUND(I92*H92,2)</f>
        <v>0</v>
      </c>
      <c r="BL92" s="14" t="s">
        <v>147</v>
      </c>
      <c r="BM92" s="213" t="s">
        <v>811</v>
      </c>
    </row>
    <row r="93" s="2" customFormat="1" ht="33" customHeight="1">
      <c r="A93" s="35"/>
      <c r="B93" s="36"/>
      <c r="C93" s="202" t="s">
        <v>177</v>
      </c>
      <c r="D93" s="202" t="s">
        <v>149</v>
      </c>
      <c r="E93" s="203" t="s">
        <v>812</v>
      </c>
      <c r="F93" s="204" t="s">
        <v>813</v>
      </c>
      <c r="G93" s="205" t="s">
        <v>354</v>
      </c>
      <c r="H93" s="206">
        <v>30</v>
      </c>
      <c r="I93" s="207"/>
      <c r="J93" s="208">
        <f>ROUND(I93*H93,2)</f>
        <v>0</v>
      </c>
      <c r="K93" s="204" t="s">
        <v>153</v>
      </c>
      <c r="L93" s="41"/>
      <c r="M93" s="209" t="s">
        <v>21</v>
      </c>
      <c r="N93" s="210" t="s">
        <v>44</v>
      </c>
      <c r="O93" s="8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147</v>
      </c>
      <c r="AT93" s="213" t="s">
        <v>149</v>
      </c>
      <c r="AU93" s="213" t="s">
        <v>80</v>
      </c>
      <c r="AY93" s="14" t="s">
        <v>148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80</v>
      </c>
      <c r="BK93" s="214">
        <f>ROUND(I93*H93,2)</f>
        <v>0</v>
      </c>
      <c r="BL93" s="14" t="s">
        <v>147</v>
      </c>
      <c r="BM93" s="213" t="s">
        <v>814</v>
      </c>
    </row>
    <row r="94" s="2" customFormat="1" ht="66.75" customHeight="1">
      <c r="A94" s="35"/>
      <c r="B94" s="36"/>
      <c r="C94" s="202" t="s">
        <v>181</v>
      </c>
      <c r="D94" s="202" t="s">
        <v>149</v>
      </c>
      <c r="E94" s="203" t="s">
        <v>815</v>
      </c>
      <c r="F94" s="204" t="s">
        <v>816</v>
      </c>
      <c r="G94" s="205" t="s">
        <v>161</v>
      </c>
      <c r="H94" s="206">
        <v>12</v>
      </c>
      <c r="I94" s="207"/>
      <c r="J94" s="208">
        <f>ROUND(I94*H94,2)</f>
        <v>0</v>
      </c>
      <c r="K94" s="204" t="s">
        <v>153</v>
      </c>
      <c r="L94" s="41"/>
      <c r="M94" s="209" t="s">
        <v>21</v>
      </c>
      <c r="N94" s="210" t="s">
        <v>44</v>
      </c>
      <c r="O94" s="81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3" t="s">
        <v>147</v>
      </c>
      <c r="AT94" s="213" t="s">
        <v>149</v>
      </c>
      <c r="AU94" s="213" t="s">
        <v>80</v>
      </c>
      <c r="AY94" s="14" t="s">
        <v>148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4" t="s">
        <v>80</v>
      </c>
      <c r="BK94" s="214">
        <f>ROUND(I94*H94,2)</f>
        <v>0</v>
      </c>
      <c r="BL94" s="14" t="s">
        <v>147</v>
      </c>
      <c r="BM94" s="213" t="s">
        <v>817</v>
      </c>
    </row>
    <row r="95" s="2" customFormat="1" ht="78" customHeight="1">
      <c r="A95" s="35"/>
      <c r="B95" s="36"/>
      <c r="C95" s="202" t="s">
        <v>185</v>
      </c>
      <c r="D95" s="202" t="s">
        <v>149</v>
      </c>
      <c r="E95" s="203" t="s">
        <v>818</v>
      </c>
      <c r="F95" s="204" t="s">
        <v>819</v>
      </c>
      <c r="G95" s="205" t="s">
        <v>171</v>
      </c>
      <c r="H95" s="206">
        <v>3</v>
      </c>
      <c r="I95" s="207"/>
      <c r="J95" s="208">
        <f>ROUND(I95*H95,2)</f>
        <v>0</v>
      </c>
      <c r="K95" s="204" t="s">
        <v>153</v>
      </c>
      <c r="L95" s="41"/>
      <c r="M95" s="209" t="s">
        <v>21</v>
      </c>
      <c r="N95" s="210" t="s">
        <v>44</v>
      </c>
      <c r="O95" s="81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3" t="s">
        <v>147</v>
      </c>
      <c r="AT95" s="213" t="s">
        <v>149</v>
      </c>
      <c r="AU95" s="213" t="s">
        <v>80</v>
      </c>
      <c r="AY95" s="14" t="s">
        <v>148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80</v>
      </c>
      <c r="BK95" s="214">
        <f>ROUND(I95*H95,2)</f>
        <v>0</v>
      </c>
      <c r="BL95" s="14" t="s">
        <v>147</v>
      </c>
      <c r="BM95" s="213" t="s">
        <v>820</v>
      </c>
    </row>
    <row r="96" s="2" customFormat="1" ht="24.15" customHeight="1">
      <c r="A96" s="35"/>
      <c r="B96" s="36"/>
      <c r="C96" s="215" t="s">
        <v>189</v>
      </c>
      <c r="D96" s="215" t="s">
        <v>163</v>
      </c>
      <c r="E96" s="216" t="s">
        <v>821</v>
      </c>
      <c r="F96" s="217" t="s">
        <v>822</v>
      </c>
      <c r="G96" s="218" t="s">
        <v>171</v>
      </c>
      <c r="H96" s="219">
        <v>3</v>
      </c>
      <c r="I96" s="220"/>
      <c r="J96" s="221">
        <f>ROUND(I96*H96,2)</f>
        <v>0</v>
      </c>
      <c r="K96" s="217" t="s">
        <v>153</v>
      </c>
      <c r="L96" s="222"/>
      <c r="M96" s="223" t="s">
        <v>21</v>
      </c>
      <c r="N96" s="224" t="s">
        <v>44</v>
      </c>
      <c r="O96" s="81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3" t="s">
        <v>166</v>
      </c>
      <c r="AT96" s="213" t="s">
        <v>163</v>
      </c>
      <c r="AU96" s="213" t="s">
        <v>80</v>
      </c>
      <c r="AY96" s="14" t="s">
        <v>148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80</v>
      </c>
      <c r="BK96" s="214">
        <f>ROUND(I96*H96,2)</f>
        <v>0</v>
      </c>
      <c r="BL96" s="14" t="s">
        <v>166</v>
      </c>
      <c r="BM96" s="213" t="s">
        <v>823</v>
      </c>
    </row>
    <row r="97" s="2" customFormat="1" ht="24.15" customHeight="1">
      <c r="A97" s="35"/>
      <c r="B97" s="36"/>
      <c r="C97" s="215" t="s">
        <v>193</v>
      </c>
      <c r="D97" s="215" t="s">
        <v>163</v>
      </c>
      <c r="E97" s="216" t="s">
        <v>824</v>
      </c>
      <c r="F97" s="217" t="s">
        <v>825</v>
      </c>
      <c r="G97" s="218" t="s">
        <v>171</v>
      </c>
      <c r="H97" s="219">
        <v>15</v>
      </c>
      <c r="I97" s="220"/>
      <c r="J97" s="221">
        <f>ROUND(I97*H97,2)</f>
        <v>0</v>
      </c>
      <c r="K97" s="217" t="s">
        <v>153</v>
      </c>
      <c r="L97" s="222"/>
      <c r="M97" s="223" t="s">
        <v>21</v>
      </c>
      <c r="N97" s="224" t="s">
        <v>44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166</v>
      </c>
      <c r="AT97" s="213" t="s">
        <v>163</v>
      </c>
      <c r="AU97" s="213" t="s">
        <v>80</v>
      </c>
      <c r="AY97" s="14" t="s">
        <v>148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80</v>
      </c>
      <c r="BK97" s="214">
        <f>ROUND(I97*H97,2)</f>
        <v>0</v>
      </c>
      <c r="BL97" s="14" t="s">
        <v>166</v>
      </c>
      <c r="BM97" s="213" t="s">
        <v>826</v>
      </c>
    </row>
    <row r="98" s="2" customFormat="1" ht="24.15" customHeight="1">
      <c r="A98" s="35"/>
      <c r="B98" s="36"/>
      <c r="C98" s="215" t="s">
        <v>197</v>
      </c>
      <c r="D98" s="215" t="s">
        <v>163</v>
      </c>
      <c r="E98" s="216" t="s">
        <v>827</v>
      </c>
      <c r="F98" s="217" t="s">
        <v>828</v>
      </c>
      <c r="G98" s="218" t="s">
        <v>161</v>
      </c>
      <c r="H98" s="219">
        <v>7</v>
      </c>
      <c r="I98" s="220"/>
      <c r="J98" s="221">
        <f>ROUND(I98*H98,2)</f>
        <v>0</v>
      </c>
      <c r="K98" s="217" t="s">
        <v>153</v>
      </c>
      <c r="L98" s="222"/>
      <c r="M98" s="223" t="s">
        <v>21</v>
      </c>
      <c r="N98" s="224" t="s">
        <v>44</v>
      </c>
      <c r="O98" s="81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3" t="s">
        <v>166</v>
      </c>
      <c r="AT98" s="213" t="s">
        <v>163</v>
      </c>
      <c r="AU98" s="213" t="s">
        <v>80</v>
      </c>
      <c r="AY98" s="14" t="s">
        <v>148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80</v>
      </c>
      <c r="BK98" s="214">
        <f>ROUND(I98*H98,2)</f>
        <v>0</v>
      </c>
      <c r="BL98" s="14" t="s">
        <v>166</v>
      </c>
      <c r="BM98" s="213" t="s">
        <v>829</v>
      </c>
    </row>
    <row r="99" s="2" customFormat="1" ht="24.15" customHeight="1">
      <c r="A99" s="35"/>
      <c r="B99" s="36"/>
      <c r="C99" s="202" t="s">
        <v>201</v>
      </c>
      <c r="D99" s="202" t="s">
        <v>149</v>
      </c>
      <c r="E99" s="203" t="s">
        <v>830</v>
      </c>
      <c r="F99" s="204" t="s">
        <v>831</v>
      </c>
      <c r="G99" s="205" t="s">
        <v>161</v>
      </c>
      <c r="H99" s="206">
        <v>92</v>
      </c>
      <c r="I99" s="207"/>
      <c r="J99" s="208">
        <f>ROUND(I99*H99,2)</f>
        <v>0</v>
      </c>
      <c r="K99" s="204" t="s">
        <v>153</v>
      </c>
      <c r="L99" s="41"/>
      <c r="M99" s="209" t="s">
        <v>21</v>
      </c>
      <c r="N99" s="210" t="s">
        <v>44</v>
      </c>
      <c r="O99" s="81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3" t="s">
        <v>147</v>
      </c>
      <c r="AT99" s="213" t="s">
        <v>149</v>
      </c>
      <c r="AU99" s="213" t="s">
        <v>80</v>
      </c>
      <c r="AY99" s="14" t="s">
        <v>148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80</v>
      </c>
      <c r="BK99" s="214">
        <f>ROUND(I99*H99,2)</f>
        <v>0</v>
      </c>
      <c r="BL99" s="14" t="s">
        <v>147</v>
      </c>
      <c r="BM99" s="213" t="s">
        <v>832</v>
      </c>
    </row>
    <row r="100" s="2" customFormat="1" ht="37.8" customHeight="1">
      <c r="A100" s="35"/>
      <c r="B100" s="36"/>
      <c r="C100" s="202" t="s">
        <v>205</v>
      </c>
      <c r="D100" s="202" t="s">
        <v>149</v>
      </c>
      <c r="E100" s="203" t="s">
        <v>833</v>
      </c>
      <c r="F100" s="204" t="s">
        <v>834</v>
      </c>
      <c r="G100" s="205" t="s">
        <v>161</v>
      </c>
      <c r="H100" s="206">
        <v>114</v>
      </c>
      <c r="I100" s="207"/>
      <c r="J100" s="208">
        <f>ROUND(I100*H100,2)</f>
        <v>0</v>
      </c>
      <c r="K100" s="204" t="s">
        <v>153</v>
      </c>
      <c r="L100" s="41"/>
      <c r="M100" s="209" t="s">
        <v>21</v>
      </c>
      <c r="N100" s="210" t="s">
        <v>44</v>
      </c>
      <c r="O100" s="81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3" t="s">
        <v>147</v>
      </c>
      <c r="AT100" s="213" t="s">
        <v>149</v>
      </c>
      <c r="AU100" s="213" t="s">
        <v>80</v>
      </c>
      <c r="AY100" s="14" t="s">
        <v>148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80</v>
      </c>
      <c r="BK100" s="214">
        <f>ROUND(I100*H100,2)</f>
        <v>0</v>
      </c>
      <c r="BL100" s="14" t="s">
        <v>147</v>
      </c>
      <c r="BM100" s="213" t="s">
        <v>835</v>
      </c>
    </row>
    <row r="101" s="2" customFormat="1" ht="16.5" customHeight="1">
      <c r="A101" s="35"/>
      <c r="B101" s="36"/>
      <c r="C101" s="202" t="s">
        <v>8</v>
      </c>
      <c r="D101" s="202" t="s">
        <v>149</v>
      </c>
      <c r="E101" s="203" t="s">
        <v>739</v>
      </c>
      <c r="F101" s="204" t="s">
        <v>740</v>
      </c>
      <c r="G101" s="205" t="s">
        <v>171</v>
      </c>
      <c r="H101" s="206">
        <v>20</v>
      </c>
      <c r="I101" s="207"/>
      <c r="J101" s="208">
        <f>ROUND(I101*H101,2)</f>
        <v>0</v>
      </c>
      <c r="K101" s="204" t="s">
        <v>153</v>
      </c>
      <c r="L101" s="41"/>
      <c r="M101" s="209" t="s">
        <v>21</v>
      </c>
      <c r="N101" s="210" t="s">
        <v>44</v>
      </c>
      <c r="O101" s="8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3" t="s">
        <v>147</v>
      </c>
      <c r="AT101" s="213" t="s">
        <v>149</v>
      </c>
      <c r="AU101" s="213" t="s">
        <v>80</v>
      </c>
      <c r="AY101" s="14" t="s">
        <v>148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80</v>
      </c>
      <c r="BK101" s="214">
        <f>ROUND(I101*H101,2)</f>
        <v>0</v>
      </c>
      <c r="BL101" s="14" t="s">
        <v>147</v>
      </c>
      <c r="BM101" s="213" t="s">
        <v>836</v>
      </c>
    </row>
    <row r="102" s="2" customFormat="1" ht="142.2" customHeight="1">
      <c r="A102" s="35"/>
      <c r="B102" s="36"/>
      <c r="C102" s="202" t="s">
        <v>212</v>
      </c>
      <c r="D102" s="202" t="s">
        <v>149</v>
      </c>
      <c r="E102" s="203" t="s">
        <v>837</v>
      </c>
      <c r="F102" s="204" t="s">
        <v>838</v>
      </c>
      <c r="G102" s="205" t="s">
        <v>161</v>
      </c>
      <c r="H102" s="206">
        <v>20</v>
      </c>
      <c r="I102" s="207"/>
      <c r="J102" s="208">
        <f>ROUND(I102*H102,2)</f>
        <v>0</v>
      </c>
      <c r="K102" s="204" t="s">
        <v>153</v>
      </c>
      <c r="L102" s="41"/>
      <c r="M102" s="209" t="s">
        <v>21</v>
      </c>
      <c r="N102" s="210" t="s">
        <v>44</v>
      </c>
      <c r="O102" s="81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3" t="s">
        <v>147</v>
      </c>
      <c r="AT102" s="213" t="s">
        <v>149</v>
      </c>
      <c r="AU102" s="213" t="s">
        <v>80</v>
      </c>
      <c r="AY102" s="14" t="s">
        <v>148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80</v>
      </c>
      <c r="BK102" s="214">
        <f>ROUND(I102*H102,2)</f>
        <v>0</v>
      </c>
      <c r="BL102" s="14" t="s">
        <v>147</v>
      </c>
      <c r="BM102" s="213" t="s">
        <v>839</v>
      </c>
    </row>
    <row r="103" s="2" customFormat="1" ht="90" customHeight="1">
      <c r="A103" s="35"/>
      <c r="B103" s="36"/>
      <c r="C103" s="202" t="s">
        <v>216</v>
      </c>
      <c r="D103" s="202" t="s">
        <v>149</v>
      </c>
      <c r="E103" s="203" t="s">
        <v>840</v>
      </c>
      <c r="F103" s="204" t="s">
        <v>841</v>
      </c>
      <c r="G103" s="205" t="s">
        <v>161</v>
      </c>
      <c r="H103" s="206">
        <v>1</v>
      </c>
      <c r="I103" s="207"/>
      <c r="J103" s="208">
        <f>ROUND(I103*H103,2)</f>
        <v>0</v>
      </c>
      <c r="K103" s="204" t="s">
        <v>153</v>
      </c>
      <c r="L103" s="41"/>
      <c r="M103" s="236" t="s">
        <v>21</v>
      </c>
      <c r="N103" s="237" t="s">
        <v>44</v>
      </c>
      <c r="O103" s="227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3" t="s">
        <v>147</v>
      </c>
      <c r="AT103" s="213" t="s">
        <v>149</v>
      </c>
      <c r="AU103" s="213" t="s">
        <v>80</v>
      </c>
      <c r="AY103" s="14" t="s">
        <v>148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80</v>
      </c>
      <c r="BK103" s="214">
        <f>ROUND(I103*H103,2)</f>
        <v>0</v>
      </c>
      <c r="BL103" s="14" t="s">
        <v>147</v>
      </c>
      <c r="BM103" s="213" t="s">
        <v>842</v>
      </c>
    </row>
    <row r="104" s="2" customFormat="1" ht="6.96" customHeight="1">
      <c r="A104" s="35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41"/>
      <c r="M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</sheetData>
  <sheetProtection sheet="1" autoFilter="0" formatColumns="0" formatRows="0" objects="1" scenarios="1" spinCount="100000" saltValue="uVOsoIJvtDMbufseMEdsuO8HPLYpqmTnYi689ByeqRA241JNCvhGKJSfxXEShZ5xD/NTYLih8lhjgOwLMkPSNg==" hashValue="oSLdtE7EcgIYgdbD2ISbZeZEjfLYrgUAjc6BVinyVjmhfXCXev7hLf9Noglz/dqqoy+yPRySqWUu6TSAGqZAaA==" algorithmName="SHA-512" password="CC35"/>
  <autoFilter ref="C85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82</v>
      </c>
    </row>
    <row r="4" s="1" customFormat="1" ht="24.96" customHeight="1">
      <c r="B4" s="17"/>
      <c r="D4" s="137" t="s">
        <v>122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26.25" customHeight="1">
      <c r="B7" s="17"/>
      <c r="E7" s="140" t="str">
        <f>'Rekapitulace zakázky'!K6</f>
        <v>Údržba, opravy a odstraňování závad u SSZT 2022-23 – Oprava ovládání ZZ v úseku Olomouc - Krnov</v>
      </c>
      <c r="F7" s="139"/>
      <c r="G7" s="139"/>
      <c r="H7" s="139"/>
      <c r="L7" s="17"/>
    </row>
    <row r="8" s="1" customFormat="1" ht="12" customHeight="1">
      <c r="B8" s="17"/>
      <c r="D8" s="139" t="s">
        <v>123</v>
      </c>
      <c r="L8" s="17"/>
    </row>
    <row r="9" s="2" customFormat="1" ht="16.5" customHeight="1">
      <c r="A9" s="35"/>
      <c r="B9" s="41"/>
      <c r="C9" s="35"/>
      <c r="D9" s="35"/>
      <c r="E9" s="140" t="s">
        <v>795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125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843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zakázky'!AN8</f>
        <v>7. 11. 2022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zakázky'!AN13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0"/>
      <c r="G20" s="130"/>
      <c r="H20" s="130"/>
      <c r="I20" s="139" t="s">
        <v>29</v>
      </c>
      <c r="J20" s="30" t="str">
        <f>'Rekapitulace zakázky'!AN14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tr">
        <f>IF('Rekapitulace zakázky'!AN16="","",'Rekapitulace zakázky'!AN16)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zakázky'!E17="","",'Rekapitulace zakázky'!E17)</f>
        <v xml:space="preserve"> </v>
      </c>
      <c r="F23" s="35"/>
      <c r="G23" s="35"/>
      <c r="H23" s="35"/>
      <c r="I23" s="139" t="s">
        <v>29</v>
      </c>
      <c r="J23" s="130" t="str">
        <f>IF('Rekapitulace zakázky'!AN17="","",'Rekapitulace zakázky'!AN17)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36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37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39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41</v>
      </c>
      <c r="G34" s="35"/>
      <c r="H34" s="35"/>
      <c r="I34" s="151" t="s">
        <v>40</v>
      </c>
      <c r="J34" s="151" t="s">
        <v>42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43</v>
      </c>
      <c r="E35" s="139" t="s">
        <v>44</v>
      </c>
      <c r="F35" s="153">
        <f>ROUND((SUM(BE86:BE93)),  2)</f>
        <v>0</v>
      </c>
      <c r="G35" s="35"/>
      <c r="H35" s="35"/>
      <c r="I35" s="154">
        <v>0.20999999999999999</v>
      </c>
      <c r="J35" s="153">
        <f>ROUND(((SUM(BE86:BE93))*I35),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45</v>
      </c>
      <c r="F36" s="153">
        <f>ROUND((SUM(BF86:BF93)),  2)</f>
        <v>0</v>
      </c>
      <c r="G36" s="35"/>
      <c r="H36" s="35"/>
      <c r="I36" s="154">
        <v>0.14999999999999999</v>
      </c>
      <c r="J36" s="153">
        <f>ROUND(((SUM(BF86:BF93))*I36),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3">
        <f>ROUND((SUM(BG86:BG93)),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47</v>
      </c>
      <c r="F38" s="153">
        <f>ROUND((SUM(BH86:BH93)),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48</v>
      </c>
      <c r="F39" s="153">
        <f>ROUND((SUM(BI86:BI93)),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49</v>
      </c>
      <c r="E41" s="157"/>
      <c r="F41" s="157"/>
      <c r="G41" s="158" t="s">
        <v>50</v>
      </c>
      <c r="H41" s="159" t="s">
        <v>51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127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66" t="str">
        <f>E7</f>
        <v>Údržba, opravy a odstraňování závad u SSZT 2022-23 – Oprava ovládání ZZ v úseku Olomouc - Krnov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123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795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125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04-02 - ÚRS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Dětřichov nad Bystřicí - Moravský Beroun</v>
      </c>
      <c r="G56" s="37"/>
      <c r="H56" s="37"/>
      <c r="I56" s="29" t="s">
        <v>24</v>
      </c>
      <c r="J56" s="69" t="str">
        <f>IF(J14="","",J14)</f>
        <v>7. 11. 2022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26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32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Jana Kotasková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128</v>
      </c>
      <c r="D61" s="168"/>
      <c r="E61" s="168"/>
      <c r="F61" s="168"/>
      <c r="G61" s="168"/>
      <c r="H61" s="168"/>
      <c r="I61" s="168"/>
      <c r="J61" s="169" t="s">
        <v>129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71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130</v>
      </c>
    </row>
    <row r="64" s="9" customFormat="1" ht="24.96" customHeight="1">
      <c r="A64" s="9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132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66" t="str">
        <f>E7</f>
        <v>Údržba, opravy a odstraňování závad u SSZT 2022-23 – Oprava ovládání ZZ v úseku Olomouc - Krnov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123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795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125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04-02 - ÚRS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22</v>
      </c>
      <c r="D80" s="37"/>
      <c r="E80" s="37"/>
      <c r="F80" s="24" t="str">
        <f>F14</f>
        <v>Dětřichov nad Bystřicí - Moravský Beroun</v>
      </c>
      <c r="G80" s="37"/>
      <c r="H80" s="37"/>
      <c r="I80" s="29" t="s">
        <v>24</v>
      </c>
      <c r="J80" s="69" t="str">
        <f>IF(J14="","",J14)</f>
        <v>7. 11. 2022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26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32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IF(E20="","",E20)</f>
        <v>Vyplň údaj</v>
      </c>
      <c r="G83" s="37"/>
      <c r="H83" s="37"/>
      <c r="I83" s="29" t="s">
        <v>35</v>
      </c>
      <c r="J83" s="33" t="str">
        <f>E26</f>
        <v>Jana Kotasková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133</v>
      </c>
      <c r="D85" s="180" t="s">
        <v>58</v>
      </c>
      <c r="E85" s="180" t="s">
        <v>54</v>
      </c>
      <c r="F85" s="180" t="s">
        <v>55</v>
      </c>
      <c r="G85" s="180" t="s">
        <v>134</v>
      </c>
      <c r="H85" s="180" t="s">
        <v>135</v>
      </c>
      <c r="I85" s="180" t="s">
        <v>136</v>
      </c>
      <c r="J85" s="180" t="s">
        <v>129</v>
      </c>
      <c r="K85" s="181" t="s">
        <v>137</v>
      </c>
      <c r="L85" s="182"/>
      <c r="M85" s="89" t="s">
        <v>21</v>
      </c>
      <c r="N85" s="90" t="s">
        <v>43</v>
      </c>
      <c r="O85" s="90" t="s">
        <v>138</v>
      </c>
      <c r="P85" s="90" t="s">
        <v>139</v>
      </c>
      <c r="Q85" s="90" t="s">
        <v>140</v>
      </c>
      <c r="R85" s="90" t="s">
        <v>141</v>
      </c>
      <c r="S85" s="90" t="s">
        <v>142</v>
      </c>
      <c r="T85" s="91" t="s">
        <v>143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144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0.00072000000000000005</v>
      </c>
      <c r="S86" s="93"/>
      <c r="T86" s="186">
        <f>T87</f>
        <v>0.059999999999999998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72</v>
      </c>
      <c r="AU86" s="14" t="s">
        <v>130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72</v>
      </c>
      <c r="E87" s="191" t="s">
        <v>145</v>
      </c>
      <c r="F87" s="191" t="s">
        <v>146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SUM(P88:P93)</f>
        <v>0</v>
      </c>
      <c r="Q87" s="196"/>
      <c r="R87" s="197">
        <f>SUM(R88:R93)</f>
        <v>0.00072000000000000005</v>
      </c>
      <c r="S87" s="196"/>
      <c r="T87" s="198">
        <f>SUM(T88:T93)</f>
        <v>0.059999999999999998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147</v>
      </c>
      <c r="AT87" s="200" t="s">
        <v>72</v>
      </c>
      <c r="AU87" s="200" t="s">
        <v>73</v>
      </c>
      <c r="AY87" s="199" t="s">
        <v>148</v>
      </c>
      <c r="BK87" s="201">
        <f>SUM(BK88:BK93)</f>
        <v>0</v>
      </c>
    </row>
    <row r="88" s="2" customFormat="1" ht="33" customHeight="1">
      <c r="A88" s="35"/>
      <c r="B88" s="36"/>
      <c r="C88" s="202" t="s">
        <v>80</v>
      </c>
      <c r="D88" s="202" t="s">
        <v>149</v>
      </c>
      <c r="E88" s="203" t="s">
        <v>844</v>
      </c>
      <c r="F88" s="204" t="s">
        <v>845</v>
      </c>
      <c r="G88" s="205" t="s">
        <v>161</v>
      </c>
      <c r="H88" s="206">
        <v>2</v>
      </c>
      <c r="I88" s="207"/>
      <c r="J88" s="208">
        <f>ROUND(I88*H88,2)</f>
        <v>0</v>
      </c>
      <c r="K88" s="204" t="s">
        <v>505</v>
      </c>
      <c r="L88" s="41"/>
      <c r="M88" s="209" t="s">
        <v>21</v>
      </c>
      <c r="N88" s="210" t="s">
        <v>44</v>
      </c>
      <c r="O88" s="81"/>
      <c r="P88" s="211">
        <f>O88*H88</f>
        <v>0</v>
      </c>
      <c r="Q88" s="211">
        <v>0.00036000000000000002</v>
      </c>
      <c r="R88" s="211">
        <f>Q88*H88</f>
        <v>0.00072000000000000005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147</v>
      </c>
      <c r="AT88" s="213" t="s">
        <v>149</v>
      </c>
      <c r="AU88" s="213" t="s">
        <v>80</v>
      </c>
      <c r="AY88" s="14" t="s">
        <v>148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80</v>
      </c>
      <c r="BK88" s="214">
        <f>ROUND(I88*H88,2)</f>
        <v>0</v>
      </c>
      <c r="BL88" s="14" t="s">
        <v>147</v>
      </c>
      <c r="BM88" s="213" t="s">
        <v>846</v>
      </c>
    </row>
    <row r="89" s="2" customFormat="1">
      <c r="A89" s="35"/>
      <c r="B89" s="36"/>
      <c r="C89" s="37"/>
      <c r="D89" s="230" t="s">
        <v>507</v>
      </c>
      <c r="E89" s="37"/>
      <c r="F89" s="231" t="s">
        <v>847</v>
      </c>
      <c r="G89" s="37"/>
      <c r="H89" s="37"/>
      <c r="I89" s="232"/>
      <c r="J89" s="37"/>
      <c r="K89" s="37"/>
      <c r="L89" s="41"/>
      <c r="M89" s="238"/>
      <c r="N89" s="23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507</v>
      </c>
      <c r="AU89" s="14" t="s">
        <v>80</v>
      </c>
    </row>
    <row r="90" s="2" customFormat="1" ht="33" customHeight="1">
      <c r="A90" s="35"/>
      <c r="B90" s="36"/>
      <c r="C90" s="202" t="s">
        <v>82</v>
      </c>
      <c r="D90" s="202" t="s">
        <v>149</v>
      </c>
      <c r="E90" s="203" t="s">
        <v>848</v>
      </c>
      <c r="F90" s="204" t="s">
        <v>849</v>
      </c>
      <c r="G90" s="205" t="s">
        <v>161</v>
      </c>
      <c r="H90" s="206">
        <v>2</v>
      </c>
      <c r="I90" s="207"/>
      <c r="J90" s="208">
        <f>ROUND(I90*H90,2)</f>
        <v>0</v>
      </c>
      <c r="K90" s="204" t="s">
        <v>505</v>
      </c>
      <c r="L90" s="41"/>
      <c r="M90" s="209" t="s">
        <v>21</v>
      </c>
      <c r="N90" s="210" t="s">
        <v>44</v>
      </c>
      <c r="O90" s="81"/>
      <c r="P90" s="211">
        <f>O90*H90</f>
        <v>0</v>
      </c>
      <c r="Q90" s="211">
        <v>0</v>
      </c>
      <c r="R90" s="211">
        <f>Q90*H90</f>
        <v>0</v>
      </c>
      <c r="S90" s="211">
        <v>0.029999999999999999</v>
      </c>
      <c r="T90" s="212">
        <f>S90*H90</f>
        <v>0.059999999999999998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147</v>
      </c>
      <c r="AT90" s="213" t="s">
        <v>149</v>
      </c>
      <c r="AU90" s="213" t="s">
        <v>80</v>
      </c>
      <c r="AY90" s="14" t="s">
        <v>148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80</v>
      </c>
      <c r="BK90" s="214">
        <f>ROUND(I90*H90,2)</f>
        <v>0</v>
      </c>
      <c r="BL90" s="14" t="s">
        <v>147</v>
      </c>
      <c r="BM90" s="213" t="s">
        <v>850</v>
      </c>
    </row>
    <row r="91" s="2" customFormat="1">
      <c r="A91" s="35"/>
      <c r="B91" s="36"/>
      <c r="C91" s="37"/>
      <c r="D91" s="230" t="s">
        <v>507</v>
      </c>
      <c r="E91" s="37"/>
      <c r="F91" s="231" t="s">
        <v>851</v>
      </c>
      <c r="G91" s="37"/>
      <c r="H91" s="37"/>
      <c r="I91" s="232"/>
      <c r="J91" s="37"/>
      <c r="K91" s="37"/>
      <c r="L91" s="41"/>
      <c r="M91" s="238"/>
      <c r="N91" s="23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507</v>
      </c>
      <c r="AU91" s="14" t="s">
        <v>80</v>
      </c>
    </row>
    <row r="92" s="2" customFormat="1" ht="16.5" customHeight="1">
      <c r="A92" s="35"/>
      <c r="B92" s="36"/>
      <c r="C92" s="202" t="s">
        <v>158</v>
      </c>
      <c r="D92" s="202" t="s">
        <v>149</v>
      </c>
      <c r="E92" s="203" t="s">
        <v>852</v>
      </c>
      <c r="F92" s="204" t="s">
        <v>853</v>
      </c>
      <c r="G92" s="205" t="s">
        <v>354</v>
      </c>
      <c r="H92" s="206">
        <v>12</v>
      </c>
      <c r="I92" s="207"/>
      <c r="J92" s="208">
        <f>ROUND(I92*H92,2)</f>
        <v>0</v>
      </c>
      <c r="K92" s="204" t="s">
        <v>505</v>
      </c>
      <c r="L92" s="41"/>
      <c r="M92" s="209" t="s">
        <v>21</v>
      </c>
      <c r="N92" s="210" t="s">
        <v>44</v>
      </c>
      <c r="O92" s="81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3" t="s">
        <v>488</v>
      </c>
      <c r="AT92" s="213" t="s">
        <v>149</v>
      </c>
      <c r="AU92" s="213" t="s">
        <v>80</v>
      </c>
      <c r="AY92" s="14" t="s">
        <v>148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80</v>
      </c>
      <c r="BK92" s="214">
        <f>ROUND(I92*H92,2)</f>
        <v>0</v>
      </c>
      <c r="BL92" s="14" t="s">
        <v>488</v>
      </c>
      <c r="BM92" s="213" t="s">
        <v>854</v>
      </c>
    </row>
    <row r="93" s="2" customFormat="1">
      <c r="A93" s="35"/>
      <c r="B93" s="36"/>
      <c r="C93" s="37"/>
      <c r="D93" s="230" t="s">
        <v>507</v>
      </c>
      <c r="E93" s="37"/>
      <c r="F93" s="231" t="s">
        <v>855</v>
      </c>
      <c r="G93" s="37"/>
      <c r="H93" s="37"/>
      <c r="I93" s="232"/>
      <c r="J93" s="37"/>
      <c r="K93" s="37"/>
      <c r="L93" s="41"/>
      <c r="M93" s="233"/>
      <c r="N93" s="234"/>
      <c r="O93" s="227"/>
      <c r="P93" s="227"/>
      <c r="Q93" s="227"/>
      <c r="R93" s="227"/>
      <c r="S93" s="227"/>
      <c r="T93" s="2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507</v>
      </c>
      <c r="AU93" s="14" t="s">
        <v>80</v>
      </c>
    </row>
    <row r="94" s="2" customFormat="1" ht="6.96" customHeight="1">
      <c r="A94" s="35"/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41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sheet="1" autoFilter="0" formatColumns="0" formatRows="0" objects="1" scenarios="1" spinCount="100000" saltValue="qWOiFNOAaVa3fWQaTKPsGVN263XnzEXdARA4X5WBi0Wrg4GtoxfSym7YA7dJUQibC6zEdeXG89yhGCZMHG1gPg==" hashValue="inRb0GcG42kZi/ajSWQq3/2O3iZN+PKaBVKhneemoBRW8NLBVw+jwIHr/NgQBRgluQ3FR2jWgrzQpsA8R9PKfg==" algorithmName="SHA-512" password="CC35"/>
  <autoFilter ref="C85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89" r:id="rId1" display="https://podminky.urs.cz/item/CS_URS_2022_02/727112054"/>
    <hyperlink ref="F91" r:id="rId2" display="https://podminky.urs.cz/item/CS_URS_2022_02/468081122"/>
    <hyperlink ref="F93" r:id="rId3" display="https://podminky.urs.cz/item/CS_URS_2022_02/HZS13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2022-11-09T08:56:00Z</dcterms:created>
  <dcterms:modified xsi:type="dcterms:W3CDTF">2022-11-09T08:56:09Z</dcterms:modified>
</cp:coreProperties>
</file>